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568 Reko objektu PdF MU Brno\4 - PD\7a - DPS archiv\ROZPOCET\2021-01-25 Uprava dle pripominek investora\VYKAZ VYMER\XLS\"/>
    </mc:Choice>
  </mc:AlternateContent>
  <bookViews>
    <workbookView xWindow="0" yWindow="0" windowWidth="23745" windowHeight="13725"/>
  </bookViews>
  <sheets>
    <sheet name="02-D.1.4.3. VZDUCHOTECHNIKA" sheetId="1" r:id="rId1"/>
  </sheets>
  <definedNames>
    <definedName name="_xlnm.Print_Area" localSheetId="0">'02-D.1.4.3. VZDUCHOTECHNIKA'!$A$1:$I$181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2" i="1" l="1"/>
  <c r="F118" i="1"/>
  <c r="F119" i="1"/>
  <c r="F150" i="1"/>
  <c r="F149" i="1" s="1"/>
  <c r="H149" i="1" s="1"/>
  <c r="F43" i="1"/>
  <c r="F170" i="1" l="1"/>
  <c r="H170" i="1" s="1"/>
  <c r="H169" i="1"/>
  <c r="H165" i="1"/>
  <c r="F159" i="1"/>
  <c r="H159" i="1" s="1"/>
  <c r="H157" i="1"/>
  <c r="F153" i="1"/>
  <c r="H153" i="1" s="1"/>
  <c r="H152" i="1"/>
  <c r="F147" i="1"/>
  <c r="F146" i="1"/>
  <c r="F145" i="1"/>
  <c r="F144" i="1"/>
  <c r="F141" i="1"/>
  <c r="F140" i="1"/>
  <c r="F139" i="1"/>
  <c r="F138" i="1"/>
  <c r="F137" i="1"/>
  <c r="F134" i="1"/>
  <c r="F133" i="1"/>
  <c r="F132" i="1"/>
  <c r="F131" i="1"/>
  <c r="F128" i="1"/>
  <c r="F127" i="1"/>
  <c r="F126" i="1"/>
  <c r="F122" i="1"/>
  <c r="F121" i="1"/>
  <c r="F120" i="1"/>
  <c r="F116" i="1"/>
  <c r="F115" i="1"/>
  <c r="F114" i="1"/>
  <c r="F111" i="1"/>
  <c r="F110" i="1"/>
  <c r="F108" i="1" s="1"/>
  <c r="H108" i="1" s="1"/>
  <c r="F106" i="1"/>
  <c r="F105" i="1"/>
  <c r="F104" i="1"/>
  <c r="F103" i="1"/>
  <c r="F99" i="1"/>
  <c r="F98" i="1"/>
  <c r="F97" i="1"/>
  <c r="F96" i="1"/>
  <c r="F93" i="1"/>
  <c r="F92" i="1"/>
  <c r="F91" i="1"/>
  <c r="F90" i="1"/>
  <c r="F89" i="1"/>
  <c r="F88" i="1" s="1"/>
  <c r="H88" i="1" s="1"/>
  <c r="F86" i="1"/>
  <c r="F85" i="1"/>
  <c r="F84" i="1"/>
  <c r="F83" i="1"/>
  <c r="F78" i="1"/>
  <c r="H78" i="1" s="1"/>
  <c r="H77" i="1"/>
  <c r="F73" i="1"/>
  <c r="H73" i="1" s="1"/>
  <c r="F68" i="1"/>
  <c r="H68" i="1" s="1"/>
  <c r="F64" i="1"/>
  <c r="H64" i="1" s="1"/>
  <c r="H59" i="1"/>
  <c r="F59" i="1"/>
  <c r="F55" i="1"/>
  <c r="H55" i="1" s="1"/>
  <c r="F50" i="1"/>
  <c r="H50" i="1" s="1"/>
  <c r="F46" i="1"/>
  <c r="F37" i="1"/>
  <c r="H37" i="1" s="1"/>
  <c r="F30" i="1"/>
  <c r="H30" i="1" s="1"/>
  <c r="F24" i="1"/>
  <c r="H24" i="1" s="1"/>
  <c r="F18" i="1"/>
  <c r="H18" i="1" s="1"/>
  <c r="F14" i="1"/>
  <c r="H14" i="1" s="1"/>
  <c r="F10" i="1"/>
  <c r="H10" i="1" s="1"/>
  <c r="F136" i="1" l="1"/>
  <c r="H136" i="1" s="1"/>
  <c r="F124" i="1"/>
  <c r="H124" i="1" s="1"/>
  <c r="F82" i="1"/>
  <c r="H82" i="1" s="1"/>
  <c r="F113" i="1"/>
  <c r="H113" i="1" s="1"/>
  <c r="F95" i="1"/>
  <c r="H95" i="1" s="1"/>
  <c r="F101" i="1"/>
  <c r="H101" i="1" s="1"/>
  <c r="H118" i="1"/>
  <c r="H46" i="1"/>
  <c r="H43" i="1"/>
  <c r="F130" i="1"/>
  <c r="H130" i="1" s="1"/>
  <c r="F143" i="1"/>
  <c r="H143" i="1" s="1"/>
  <c r="H156" i="1"/>
  <c r="H81" i="1" l="1"/>
  <c r="H9" i="1"/>
  <c r="H8" i="1" l="1"/>
  <c r="H173" i="1" s="1"/>
  <c r="H175" i="1" s="1"/>
</calcChain>
</file>

<file path=xl/sharedStrings.xml><?xml version="1.0" encoding="utf-8"?>
<sst xmlns="http://schemas.openxmlformats.org/spreadsheetml/2006/main" count="304" uniqueCount="171">
  <si>
    <t>Stavba:   MU - stavební úpravy v objektu PdF, Poříčí 31 - projektant</t>
  </si>
  <si>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</si>
  <si>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</si>
  <si>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</si>
  <si>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</si>
  <si>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</si>
  <si>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</si>
  <si>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</si>
  <si>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</si>
  <si>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</si>
  <si>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</si>
  <si>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</si>
  <si>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</si>
  <si>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</si>
  <si>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</si>
  <si>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</si>
  <si>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</si>
  <si>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PSV</t>
  </si>
  <si>
    <t>Práce a dodávky PSV</t>
  </si>
  <si>
    <t>kus</t>
  </si>
  <si>
    <t xml:space="preserve">CS ÚRS/TEO 2020 01 </t>
  </si>
  <si>
    <t>" 2. NP "</t>
  </si>
  <si>
    <t>%</t>
  </si>
  <si>
    <t>HZS</t>
  </si>
  <si>
    <t>hod</t>
  </si>
  <si>
    <t>sada</t>
  </si>
  <si>
    <t>m</t>
  </si>
  <si>
    <t>Celkem</t>
  </si>
  <si>
    <t>CELKEM</t>
  </si>
  <si>
    <t>Poznámka:</t>
  </si>
  <si>
    <t>Jednotkové položky zahrnují vedlejší rozpočtové náklady, náklady na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</si>
  <si>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</si>
  <si>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</si>
  <si>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</si>
  <si>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" 1. PP "</t>
  </si>
  <si>
    <t>" 1. NP "</t>
  </si>
  <si>
    <t>" 3. NP "</t>
  </si>
  <si>
    <t>" 4. NP "</t>
  </si>
  <si>
    <t>Objekt:   02 - Rekonstrukce hygienického zařízení 1. PP - 5. NP</t>
  </si>
  <si>
    <t>Vzduchotechnika - Prvky, komponenty</t>
  </si>
  <si>
    <t>751991101 SPC</t>
  </si>
  <si>
    <t>D+M Ventilátor do kruhového potrubí  D 160 - Specifikace dle PD - VK</t>
  </si>
  <si>
    <t>" Výkon 280 m3/h. "</t>
  </si>
  <si>
    <t>" Včetně měření a regulace, pružných manžet, čidel, prokabelování a zprovoznění, a dalšího nutného příslušenství pro zajištění funkčnosti celku. "</t>
  </si>
  <si>
    <t>751991102 SPC</t>
  </si>
  <si>
    <t>" Výkon 390 m3/h. "</t>
  </si>
  <si>
    <t>751991103 SPC</t>
  </si>
  <si>
    <t>D+M Ventilátor do kruhového potrubí  D 200 - Specifikace dle PD - VK</t>
  </si>
  <si>
    <t>" Výkon 720 m3/h. "</t>
  </si>
  <si>
    <t>751991201 SPC</t>
  </si>
  <si>
    <t>D+M Talířový ventil odvodní D 100 - Specifikace dle PD - TVO</t>
  </si>
  <si>
    <t>" Včetně napojení potrubí, zaregulování "</t>
  </si>
  <si>
    <t>751991202 SPC</t>
  </si>
  <si>
    <t>D+M Talířový ventil odvodní D 125 - Specifikace dle PD - TVO</t>
  </si>
  <si>
    <t>751991203 SPC</t>
  </si>
  <si>
    <t>D+M Talířový ventil přívodní D 160 - Specifikace dle PD - TVO</t>
  </si>
  <si>
    <t>751991301 SPC</t>
  </si>
  <si>
    <t>D+M Tlumič hluku do kruhového potrubí  D 160, délka 600 mm - Specifikace dle PD - TH</t>
  </si>
  <si>
    <t>" Včetně montáže, zapojení, a veškerého nutného příslušenství. "</t>
  </si>
  <si>
    <t>751991302 SPC</t>
  </si>
  <si>
    <t>D+M Tlumič hluku do kruhového potrubí  D 200, délka 600 mm - Specifikace dle PD - TH</t>
  </si>
  <si>
    <t>751991401 SPC</t>
  </si>
  <si>
    <t>D+M Protidešťová žaluzie 160x160 - Specifikace dle PD - PZ</t>
  </si>
  <si>
    <t>" Protidešťová žaluzie v antikorozním provedení, tepelně izolovaná, se síťkou. V ceně osazení a dodání žaluzie, upevňovacího rámečku,síta proti  hmyzu a kotvících prvků,včetně zapravení a utěsnění (tepelně) prostupu  ".</t>
  </si>
  <si>
    <t>751991402 SPC</t>
  </si>
  <si>
    <t>D+M Protidešťová žaluzie 200x200- Specifikace dle PD - PZ</t>
  </si>
  <si>
    <t>751991501 SPC</t>
  </si>
  <si>
    <t>D+M Zpětná klapka do kruhového potrubí D 160 - Specifikace dle PD - ZK</t>
  </si>
  <si>
    <t>" Včetně montáže, zapojení, a veškerého nutného příslušenství, vč. případného prokabelování a napojení an elektro. "</t>
  </si>
  <si>
    <t>751991502 SPC</t>
  </si>
  <si>
    <t>D+M Zpětná klapka do kruhového potrubí D 200</t>
  </si>
  <si>
    <t>751991601 SPC</t>
  </si>
  <si>
    <t>D+M Řídící jednotka s týdenním časovým programem - Specifikace dle PD</t>
  </si>
  <si>
    <t>" Řídící jendotka s týdenním časovým programem spouštění VZT zařízení vč. veškerého příslušenství a prvků. "</t>
  </si>
  <si>
    <t>" 1. PP - 4. NP "</t>
  </si>
  <si>
    <t>" V ceně zapojení, odzkoušení, měření, nastavení, případný software, prokabelování a napojení na elektro, a další nutné práce a materiál související s provedením řídících jednotech ventilátorů a uvedením do provozuschopného stavu. "</t>
  </si>
  <si>
    <t>751</t>
  </si>
  <si>
    <t>Přesun hmot procentní pro vzduchotechniku v objektech v do 24 m</t>
  </si>
  <si>
    <t>CS ÚRS 2020 01</t>
  </si>
  <si>
    <t xml:space="preserve">HZS3211 </t>
  </si>
  <si>
    <t>Hodinová zúčtovací sazba montér vzduchotechniky a chlazení</t>
  </si>
  <si>
    <t xml:space="preserve">" Stavební práce a dodávky spojené s provedením funkčního celku 751. " </t>
  </si>
  <si>
    <t xml:space="preserve">" Zednická výpomoc, doplňkové práce, kompletace, zřízení a zapravení prostupů,vysekání a zapravení drážek, překlady nad prostupy apod." </t>
  </si>
  <si>
    <t>Vzduchotechnika - Potrubí</t>
  </si>
  <si>
    <t>751992101 SPC</t>
  </si>
  <si>
    <t xml:space="preserve">D+M Potrubí pozink kruhové D 100 mm, spirálně vinuté - Specifikace dle PD  </t>
  </si>
  <si>
    <t>" 1. PP " (2,4)*1,1</t>
  </si>
  <si>
    <t>" 1. NP " (3,6)*1,1</t>
  </si>
  <si>
    <t>" 2. NP " (3,6)*1,1</t>
  </si>
  <si>
    <t>" 3. NP " (3,6)*1,1</t>
  </si>
  <si>
    <t>" V ceně veškeré příslušenství, tvarovky, regulační plechy, náběhové plechy, tlumící vložky, kotvící prvky a spojovací materiál. "</t>
  </si>
  <si>
    <t>751992102 SPC</t>
  </si>
  <si>
    <t xml:space="preserve">D+M Potrubí pozink kruhové D 125 mm, spirálně vinuté - Specifikace dle PD  </t>
  </si>
  <si>
    <t>" 1. PP " (1,7)*1,1</t>
  </si>
  <si>
    <t>" 1. NP " (9,3)*1,1</t>
  </si>
  <si>
    <t>" 2. NP " (10,0)*1,1</t>
  </si>
  <si>
    <t>" 3. NP " (10,2)*1,1</t>
  </si>
  <si>
    <t>" 4. NP " (4,6)*1,1</t>
  </si>
  <si>
    <t>751992103 SPC</t>
  </si>
  <si>
    <t xml:space="preserve">D+M Potrubí pozink kruhové D 140 mm, spirálně vinuté - Specifikace dle PD  </t>
  </si>
  <si>
    <t>" 1. NP " (6,5)*1,1</t>
  </si>
  <si>
    <t>" 2. NP " (6,2)*1,1</t>
  </si>
  <si>
    <t>" 3. NP " (6,6)*1,1</t>
  </si>
  <si>
    <t>" 4. NP " (1,5)*1,1</t>
  </si>
  <si>
    <t>751992104 SPC</t>
  </si>
  <si>
    <t xml:space="preserve">D+M Potrubí pozink kruhové D 160 mm, spirálně vinuté - Specifikace dle PD  </t>
  </si>
  <si>
    <t>" 1. NP " (4,4)*1,1</t>
  </si>
  <si>
    <t>" 2. NP " (4,9)*1,1</t>
  </si>
  <si>
    <t>" 4. NP " (7,0)*1,1</t>
  </si>
  <si>
    <t>751992105 SPC</t>
  </si>
  <si>
    <t xml:space="preserve">D+M Potrubí pozink kruhové D 160 mm, spirálně vinuté + TI tl. 40 mm - Specifikace dle PD  </t>
  </si>
  <si>
    <t>" Včetně tepelné izolace z desek (rohože) z kamenné vlny s polepem hliníkovou fólií se skleněnou mřížkou tl. 40 mm. "</t>
  </si>
  <si>
    <t>" 1. PP " (1,1)*1,1</t>
  </si>
  <si>
    <t>" 4. NP " (1,1)*1,1</t>
  </si>
  <si>
    <t>751992106 SPC</t>
  </si>
  <si>
    <t xml:space="preserve">D+M Potrubí pozink kruhové D 180 mm, spirálně vinuté - Specifikace dle PD  </t>
  </si>
  <si>
    <t>" 1. NP " (5,3)*1,1</t>
  </si>
  <si>
    <t>" 2. NP " (5,3)*1,1</t>
  </si>
  <si>
    <t>" 3. NP " (5,3)*1,1</t>
  </si>
  <si>
    <t>751992107 SPC</t>
  </si>
  <si>
    <t xml:space="preserve">D+M Potrubí pozink kruhové D 200 mm, spirálně vinuté - Specifikace dle PD  </t>
  </si>
  <si>
    <t>" 1. NP " (2,3)*1,1</t>
  </si>
  <si>
    <t>" 2. NP " (2,3)*1,1</t>
  </si>
  <si>
    <t>" 3. NP " (2,3)*1,1</t>
  </si>
  <si>
    <t>751992108 SPC</t>
  </si>
  <si>
    <t xml:space="preserve">D+M Potrubí pozink kruhové D 200 mm, spirálně vinuté + TI tl. 40 mm - Specifikace dle PD  </t>
  </si>
  <si>
    <t>" 1. NP " (1,0)*1,1</t>
  </si>
  <si>
    <t>" 2. NP " (1,0)*1,1</t>
  </si>
  <si>
    <t>" 3. NP " (0,8)*1,1</t>
  </si>
  <si>
    <t>751992201 SPC</t>
  </si>
  <si>
    <t>D+M Potrubí Flexi D 100 mm - Specifikace dle PD</t>
  </si>
  <si>
    <t>" 1. PP " (0,5)*1,1</t>
  </si>
  <si>
    <t>" 1. NP " (1,5)*1,1</t>
  </si>
  <si>
    <t>" 2. NP " (1,5)*1,1</t>
  </si>
  <si>
    <t>" 3. NP " (1,5)*1,1</t>
  </si>
  <si>
    <t>" V ceně veškeré příslušenství, tvarovky,kotvící prvky a spojovací materiál, výměra včetně ztratného "</t>
  </si>
  <si>
    <t>751992202 SPC</t>
  </si>
  <si>
    <t>D+M Potrubí Flexi D 125 mm - Specifikace dle PD</t>
  </si>
  <si>
    <t>" 1. NP " (2,5)*1,1</t>
  </si>
  <si>
    <t>" 2. NP " (2,5)*1,1</t>
  </si>
  <si>
    <t>" 3. NP " (2,5)*1,1</t>
  </si>
  <si>
    <t>751992203 SPC</t>
  </si>
  <si>
    <t>D+M Potrubí Flexi D 160 mm - Specifikace dle PD</t>
  </si>
  <si>
    <t>" 1. NP " (0,5)*1,1</t>
  </si>
  <si>
    <t>" 2. NP " (0,5)*1,1</t>
  </si>
  <si>
    <t>" 3. NP " (0,5)*1,1</t>
  </si>
  <si>
    <t>" 4. NP " (0,5)*1,1</t>
  </si>
  <si>
    <t>Vzduchotechnika - Ostatní</t>
  </si>
  <si>
    <t>751993101 SPC</t>
  </si>
  <si>
    <t>D+M Bezpečnostní štítky pro označení zařízení VZT  - Specifikace dle PD</t>
  </si>
  <si>
    <t>" Bezpečnostní štítky pro označení armatur, ventilů, druhu média, směru proudění, apod. "</t>
  </si>
  <si>
    <t>751993102 SPC</t>
  </si>
  <si>
    <t xml:space="preserve">D+M Zprovoznění, měření, kontrola, seřízení a zaregulování soustavy </t>
  </si>
  <si>
    <t>" Zaregulování, měření a seřízení průtoku vzduchu. "</t>
  </si>
  <si>
    <t>" Měření hlukových parametrů. "</t>
  </si>
  <si>
    <t>" Vyzkoušení systému - individuální, funkční a komplexní. "</t>
  </si>
  <si>
    <t>" Zkušební provoz. "</t>
  </si>
  <si>
    <t>" Sepsání záznamů. "</t>
  </si>
  <si>
    <t>751993201 SPC</t>
  </si>
  <si>
    <t>Demontáž stávajících vzduchotechnických zařízení a potrubí - Specifikace dle PD</t>
  </si>
  <si>
    <t>" Demontáž stávajících odtahových ventilátorů, potrubí, mříží a další prvků a komponentů nutných k odstranění z důvodu provedení nové vzduchotechniky tělocvičny. "</t>
  </si>
  <si>
    <t>" Součástí ceny je případné odkrytí potrubí, odpojení a demontáž vč. případného zaslepení. V ceně také přesun hmot, suti. A další veškeré práce související s demontáží potrubí. "</t>
  </si>
  <si>
    <t>Část:    02 - D.1.4.3. VZDUCHOTECHNIKA</t>
  </si>
  <si>
    <t>D+M Talířový ventil přívodní D 200 - Specifikace dle PD - TVO</t>
  </si>
  <si>
    <t>751991204 SPC</t>
  </si>
  <si>
    <t>D+M Potrubí Flexi D 200 mm - Specifikace dle PD</t>
  </si>
  <si>
    <t>751992204 SPC</t>
  </si>
  <si>
    <t>" 1. PP " (5,4)*1,1</t>
  </si>
  <si>
    <t>" Včetně naložení, svislého a vodorovného přesunu suti, odvoz stavební suti.
Likvidace v souladu se zákonem č. 185/2001 Sb., o odpadech a související vyhláškou MŽP ČR č. 294/2005 Sb. o podmínkách ukládání odpadů na skládky a jejich využívání na povrchu terénu a změně vyhlášky č. 383/2001 Sb., o podrobnostech nakládání s odpady. Likvidace dle technologie a místa určené zhotovitelem, včetně poplatků za uložení odpadu. "</t>
  </si>
  <si>
    <t>02 - D.1.4.3. VZDUCHOTECHNIKA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</si>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</sst>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;\-#,##0"/>
    <numFmt numFmtId="165" formatCode="#,##0.000;\-#,##0.000"/>
    <numFmt numFmtId="166" formatCode="#,##0.00;\-#,##0.00"/>
    <numFmt numFmtId="167" formatCode="#,##0.00_ ;\-#,##0.00\ "/>
  </numFmts>
  <fonts count="33">
    <font>
      <sz val="11"/>
      <color theme="1"/>
      <name val="Calibri"/>
      <family val="2"/>
      <charset val="238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10"/>
      <name val="MS Sans Serif"/>
      <family val="2"/>
      <charset val="238"/>
    </font>
    <font>
      <sz val="8"/>
      <name val="MS Sans Serif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11"/>
      <color rgb="FFFF0000"/>
      <name val="Arial CE"/>
      <family val="2"/>
      <charset val="238"/>
    </font>
    <font>
      <sz val="8"/>
      <name val="Arial CYR"/>
      <charset val="238"/>
    </font>
    <font>
      <b/>
      <sz val="12"/>
      <color rgb="FFFF0000"/>
      <name val="MS Sans Serif"/>
      <family val="2"/>
    </font>
    <font>
      <sz val="10"/>
      <name val="Arial CE"/>
      <family val="2"/>
      <charset val="238"/>
    </font>
    <font>
      <sz val="8"/>
      <name val="Arial"/>
      <family val="2"/>
      <charset val="238"/>
    </font>
    <font>
      <b/>
      <sz val="8"/>
      <color rgb="FFFF0000"/>
      <name val="MS Sans Serif"/>
      <family val="2"/>
    </font>
    <font>
      <u/>
      <sz val="8"/>
      <color theme="10"/>
      <name val="MS Sans Serif"/>
      <family val="2"/>
      <charset val="238"/>
    </font>
    <font>
      <sz val="8"/>
      <color indexed="12"/>
      <name val="Arial CE"/>
      <family val="2"/>
      <charset val="238"/>
    </font>
    <font>
      <b/>
      <sz val="8"/>
      <color indexed="10"/>
      <name val="MS Sans Serif"/>
      <family val="2"/>
    </font>
    <font>
      <u/>
      <sz val="8"/>
      <color theme="10"/>
      <name val="MS Sans Serif"/>
      <family val="2"/>
    </font>
    <font>
      <b/>
      <sz val="8"/>
      <name val="MS Sans Serif"/>
      <family val="2"/>
      <charset val="238"/>
    </font>
    <font>
      <sz val="8"/>
      <name val="MS Sans Serif"/>
      <family val="2"/>
    </font>
    <font>
      <b/>
      <sz val="10"/>
      <name val="MS Sans Serif"/>
      <family val="2"/>
    </font>
    <font>
      <sz val="8"/>
      <color indexed="10"/>
      <name val="Arial CE"/>
      <family val="2"/>
      <charset val="238"/>
    </font>
    <font>
      <sz val="8"/>
      <color indexed="18"/>
      <name val="Arial CE"/>
      <family val="2"/>
      <charset val="238"/>
    </font>
    <font>
      <b/>
      <u/>
      <sz val="8"/>
      <color indexed="10"/>
      <name val="Arial CE"/>
      <family val="2"/>
      <charset val="238"/>
    </font>
    <font>
      <sz val="10"/>
      <name val="Arial"/>
      <family val="2"/>
      <charset val="238"/>
    </font>
    <font>
      <sz val="8"/>
      <color indexed="10"/>
      <name val="MS Sans Serif"/>
      <family val="2"/>
    </font>
    <font>
      <sz val="8"/>
      <color indexed="10"/>
      <name val="MS Sans Serif"/>
      <family val="2"/>
      <charset val="238"/>
    </font>
    <font>
      <b/>
      <sz val="8"/>
      <color indexed="10"/>
      <name val="Arial CE"/>
      <family val="2"/>
      <charset val="238"/>
    </font>
    <font>
      <sz val="12"/>
      <name val="MS Sans Serif"/>
      <family val="2"/>
    </font>
    <font>
      <sz val="8.5"/>
      <name val="MS Sans Serif"/>
      <family val="2"/>
    </font>
    <font>
      <b/>
      <sz val="8.5"/>
      <color rgb="FFFF0000"/>
      <name val="MS Sans Serif"/>
      <family val="2"/>
    </font>
    <font>
      <sz val="8"/>
      <color rgb="FFFF0000"/>
      <name val="Arial CE"/>
      <family val="2"/>
      <charset val="238"/>
    </font>
    <font>
      <sz val="10"/>
      <color indexed="10"/>
      <name val="MS Sans Serif"/>
      <family val="2"/>
    </font>
    <font>
      <b/>
      <sz val="10"/>
      <color rgb="FFFF000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64"/>
      </left>
      <right/>
      <top/>
      <bottom/>
      <diagonal/>
    </border>
    <border>
      <left style="hair">
        <color indexed="8"/>
      </left>
      <right/>
      <top/>
      <bottom/>
      <diagonal/>
    </border>
  </borders>
  <cellStyleXfs count="10">
    <xf numFmtId="0" fontId="0" fillId="0" borderId="0"/>
    <xf numFmtId="0" fontId="4" fillId="0" borderId="0" applyAlignment="0">
      <alignment vertical="top" wrapText="1"/>
      <protection locked="0"/>
    </xf>
    <xf numFmtId="0" fontId="10" fillId="0" borderId="0"/>
    <xf numFmtId="0" fontId="13" fillId="0" borderId="0" applyNumberFormat="0" applyFill="0" applyBorder="0" applyAlignment="0" applyProtection="0">
      <alignment vertical="top" wrapText="1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4" fillId="0" borderId="0" applyAlignment="0">
      <alignment vertical="top" wrapText="1"/>
      <protection locked="0"/>
    </xf>
    <xf numFmtId="0" fontId="18" fillId="0" borderId="0" applyAlignment="0">
      <alignment vertical="top" wrapText="1"/>
      <protection locked="0"/>
    </xf>
    <xf numFmtId="0" fontId="23" fillId="0" borderId="0"/>
    <xf numFmtId="0" fontId="18" fillId="0" borderId="0" applyAlignment="0">
      <alignment vertical="top" wrapText="1"/>
      <protection locked="0"/>
    </xf>
    <xf numFmtId="0" fontId="4" fillId="0" borderId="0" applyAlignment="0">
      <alignment vertical="top" wrapText="1"/>
      <protection locked="0"/>
    </xf>
  </cellStyleXfs>
  <cellXfs count="174">
    <xf numFmtId="0" fontId="0" fillId="0" borderId="0" xfId="0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Alignment="1" applyProtection="1">
      <alignment horizontal="left"/>
    </xf>
    <xf numFmtId="0" fontId="0" fillId="0" borderId="0" xfId="0" applyFill="1" applyAlignment="1" applyProtection="1">
      <alignment horizontal="left" vertical="top"/>
      <protection locked="0"/>
    </xf>
    <xf numFmtId="0" fontId="3" fillId="0" borderId="0" xfId="0" applyFont="1" applyFill="1" applyAlignment="1" applyProtection="1">
      <alignment horizontal="righ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Fill="1" applyAlignment="1" applyProtection="1"/>
    <xf numFmtId="0" fontId="0" fillId="0" borderId="0" xfId="0" applyAlignment="1" applyProtection="1"/>
    <xf numFmtId="0" fontId="5" fillId="0" borderId="0" xfId="0" applyFont="1" applyFill="1" applyAlignment="1" applyProtection="1">
      <alignment horizontal="left"/>
    </xf>
    <xf numFmtId="0" fontId="6" fillId="0" borderId="0" xfId="0" applyFont="1" applyFill="1" applyAlignment="1" applyProtection="1">
      <alignment horizontal="left"/>
    </xf>
    <xf numFmtId="0" fontId="6" fillId="2" borderId="0" xfId="1" applyFont="1" applyFill="1" applyAlignment="1" applyProtection="1">
      <alignment horizontal="left"/>
    </xf>
    <xf numFmtId="0" fontId="7" fillId="2" borderId="0" xfId="1" applyFont="1" applyFill="1" applyAlignment="1" applyProtection="1">
      <alignment horizontal="center"/>
    </xf>
    <xf numFmtId="0" fontId="2" fillId="2" borderId="0" xfId="1" applyFont="1" applyFill="1" applyAlignment="1" applyProtection="1">
      <alignment horizontal="left"/>
    </xf>
    <xf numFmtId="0" fontId="4" fillId="2" borderId="0" xfId="1" applyFill="1" applyAlignment="1">
      <alignment horizontal="left" vertical="top"/>
      <protection locked="0"/>
    </xf>
    <xf numFmtId="0" fontId="4" fillId="0" borderId="0" xfId="1" applyFill="1" applyAlignment="1">
      <alignment horizontal="left" vertical="top"/>
      <protection locked="0"/>
    </xf>
    <xf numFmtId="0" fontId="4" fillId="0" borderId="0" xfId="1" applyAlignment="1">
      <alignment horizontal="left" vertical="top"/>
      <protection locked="0"/>
    </xf>
    <xf numFmtId="0" fontId="8" fillId="2" borderId="1" xfId="1" applyFont="1" applyFill="1" applyBorder="1" applyAlignment="1" applyProtection="1">
      <alignment horizontal="center" vertical="center" wrapText="1"/>
    </xf>
    <xf numFmtId="0" fontId="9" fillId="0" borderId="0" xfId="1" applyFont="1" applyFill="1" applyAlignment="1">
      <alignment horizontal="left" vertical="center"/>
      <protection locked="0"/>
    </xf>
    <xf numFmtId="164" fontId="5" fillId="2" borderId="0" xfId="1" applyNumberFormat="1" applyFont="1" applyFill="1" applyAlignment="1">
      <alignment horizontal="right"/>
      <protection locked="0"/>
    </xf>
    <xf numFmtId="0" fontId="5" fillId="2" borderId="0" xfId="1" applyFont="1" applyFill="1" applyAlignment="1">
      <alignment horizontal="left" wrapText="1"/>
      <protection locked="0"/>
    </xf>
    <xf numFmtId="0" fontId="5" fillId="2" borderId="0" xfId="0" applyFont="1" applyFill="1" applyAlignment="1" applyProtection="1">
      <alignment horizontal="left" wrapText="1"/>
      <protection locked="0"/>
    </xf>
    <xf numFmtId="165" fontId="5" fillId="2" borderId="0" xfId="0" applyNumberFormat="1" applyFont="1" applyFill="1" applyAlignment="1" applyProtection="1">
      <alignment horizontal="right"/>
      <protection locked="0"/>
    </xf>
    <xf numFmtId="166" fontId="5" fillId="2" borderId="0" xfId="0" applyNumberFormat="1" applyFont="1" applyFill="1" applyAlignment="1" applyProtection="1">
      <alignment horizontal="right"/>
      <protection locked="0"/>
    </xf>
    <xf numFmtId="0" fontId="5" fillId="2" borderId="3" xfId="0" applyFont="1" applyFill="1" applyBorder="1" applyAlignment="1" applyProtection="1">
      <alignment horizontal="left" wrapText="1"/>
      <protection locked="0"/>
    </xf>
    <xf numFmtId="166" fontId="5" fillId="0" borderId="3" xfId="0" applyNumberFormat="1" applyFont="1" applyFill="1" applyBorder="1" applyAlignment="1" applyProtection="1">
      <alignment horizontal="right"/>
      <protection locked="0"/>
    </xf>
    <xf numFmtId="0" fontId="6" fillId="0" borderId="3" xfId="0" applyFont="1" applyFill="1" applyBorder="1" applyAlignment="1" applyProtection="1">
      <alignment horizontal="left" wrapText="1"/>
      <protection locked="0"/>
    </xf>
    <xf numFmtId="166" fontId="6" fillId="0" borderId="3" xfId="0" applyNumberFormat="1" applyFont="1" applyFill="1" applyBorder="1" applyAlignment="1" applyProtection="1">
      <alignment horizontal="right"/>
      <protection locked="0"/>
    </xf>
    <xf numFmtId="166" fontId="6" fillId="0" borderId="3" xfId="0" applyNumberFormat="1" applyFont="1" applyFill="1" applyBorder="1" applyAlignment="1" applyProtection="1">
      <alignment horizontal="center"/>
      <protection locked="0"/>
    </xf>
    <xf numFmtId="0" fontId="12" fillId="0" borderId="0" xfId="0" applyFont="1" applyFill="1" applyAlignment="1" applyProtection="1">
      <alignment horizontal="left" vertical="top"/>
      <protection locked="0"/>
    </xf>
    <xf numFmtId="2" fontId="14" fillId="0" borderId="3" xfId="0" applyNumberFormat="1" applyFont="1" applyFill="1" applyBorder="1" applyAlignment="1" applyProtection="1">
      <alignment horizontal="right"/>
      <protection locked="0"/>
    </xf>
    <xf numFmtId="164" fontId="6" fillId="0" borderId="3" xfId="0" applyNumberFormat="1" applyFont="1" applyFill="1" applyBorder="1" applyAlignment="1" applyProtection="1">
      <alignment horizontal="right"/>
      <protection locked="0"/>
    </xf>
    <xf numFmtId="2" fontId="6" fillId="0" borderId="3" xfId="0" applyNumberFormat="1" applyFont="1" applyFill="1" applyBorder="1" applyAlignment="1" applyProtection="1">
      <alignment horizontal="right"/>
      <protection locked="0"/>
    </xf>
    <xf numFmtId="166" fontId="0" fillId="0" borderId="0" xfId="0" applyNumberFormat="1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4" fillId="0" borderId="0" xfId="0" applyFont="1" applyFill="1" applyAlignment="1" applyProtection="1">
      <alignment horizontal="left" vertical="top"/>
      <protection locked="0"/>
    </xf>
    <xf numFmtId="0" fontId="4" fillId="2" borderId="0" xfId="0" applyFont="1" applyFill="1" applyAlignment="1" applyProtection="1">
      <alignment horizontal="left" vertical="top"/>
      <protection locked="0"/>
    </xf>
    <xf numFmtId="0" fontId="14" fillId="0" borderId="3" xfId="0" applyFont="1" applyFill="1" applyBorder="1" applyAlignment="1" applyProtection="1">
      <alignment horizontal="left" wrapText="1"/>
      <protection locked="0"/>
    </xf>
    <xf numFmtId="164" fontId="5" fillId="0" borderId="3" xfId="0" applyNumberFormat="1" applyFont="1" applyFill="1" applyBorder="1" applyAlignment="1" applyProtection="1">
      <alignment horizontal="right"/>
      <protection locked="0"/>
    </xf>
    <xf numFmtId="0" fontId="5" fillId="0" borderId="3" xfId="0" applyFont="1" applyFill="1" applyBorder="1" applyAlignment="1" applyProtection="1">
      <alignment horizontal="left" wrapText="1"/>
      <protection locked="0"/>
    </xf>
    <xf numFmtId="2" fontId="5" fillId="0" borderId="3" xfId="0" applyNumberFormat="1" applyFont="1" applyFill="1" applyBorder="1" applyAlignment="1" applyProtection="1">
      <alignment horizontal="right"/>
      <protection locked="0"/>
    </xf>
    <xf numFmtId="0" fontId="18" fillId="0" borderId="0" xfId="0" applyFont="1" applyFill="1" applyAlignment="1" applyProtection="1">
      <alignment horizontal="left" vertical="top"/>
      <protection locked="0"/>
    </xf>
    <xf numFmtId="164" fontId="6" fillId="0" borderId="2" xfId="0" applyNumberFormat="1" applyFont="1" applyFill="1" applyBorder="1" applyAlignment="1" applyProtection="1">
      <alignment horizontal="right"/>
      <protection locked="0"/>
    </xf>
    <xf numFmtId="0" fontId="6" fillId="0" borderId="2" xfId="0" applyFont="1" applyFill="1" applyBorder="1" applyAlignment="1" applyProtection="1">
      <alignment horizontal="left" wrapText="1"/>
      <protection locked="0"/>
    </xf>
    <xf numFmtId="166" fontId="6" fillId="0" borderId="2" xfId="0" applyNumberFormat="1" applyFont="1" applyFill="1" applyBorder="1" applyAlignment="1" applyProtection="1">
      <alignment horizontal="right"/>
      <protection locked="0"/>
    </xf>
    <xf numFmtId="166" fontId="6" fillId="0" borderId="2" xfId="0" applyNumberFormat="1" applyFont="1" applyFill="1" applyBorder="1" applyAlignment="1" applyProtection="1">
      <alignment horizontal="center"/>
      <protection locked="0"/>
    </xf>
    <xf numFmtId="0" fontId="13" fillId="0" borderId="0" xfId="3" applyFill="1" applyAlignment="1" applyProtection="1"/>
    <xf numFmtId="49" fontId="6" fillId="0" borderId="2" xfId="0" applyNumberFormat="1" applyFont="1" applyFill="1" applyBorder="1" applyAlignment="1" applyProtection="1">
      <alignment horizontal="left" wrapText="1"/>
      <protection locked="0"/>
    </xf>
    <xf numFmtId="0" fontId="0" fillId="0" borderId="0" xfId="0" applyFill="1" applyAlignment="1" applyProtection="1">
      <alignment vertical="top"/>
      <protection locked="0"/>
    </xf>
    <xf numFmtId="0" fontId="14" fillId="0" borderId="2" xfId="0" applyFont="1" applyFill="1" applyBorder="1" applyAlignment="1" applyProtection="1">
      <alignment horizontal="left" wrapText="1"/>
      <protection locked="0"/>
    </xf>
    <xf numFmtId="2" fontId="14" fillId="0" borderId="2" xfId="0" applyNumberFormat="1" applyFont="1" applyFill="1" applyBorder="1" applyAlignment="1" applyProtection="1">
      <alignment horizontal="right"/>
      <protection locked="0"/>
    </xf>
    <xf numFmtId="166" fontId="20" fillId="0" borderId="2" xfId="0" applyNumberFormat="1" applyFont="1" applyFill="1" applyBorder="1" applyAlignment="1" applyProtection="1">
      <alignment horizontal="right"/>
      <protection locked="0"/>
    </xf>
    <xf numFmtId="0" fontId="0" fillId="0" borderId="2" xfId="0" applyFill="1" applyBorder="1" applyAlignment="1" applyProtection="1">
      <alignment horizontal="left" vertical="top"/>
      <protection locked="0"/>
    </xf>
    <xf numFmtId="2" fontId="6" fillId="0" borderId="2" xfId="0" applyNumberFormat="1" applyFont="1" applyFill="1" applyBorder="1" applyAlignment="1" applyProtection="1">
      <alignment horizontal="right"/>
      <protection locked="0"/>
    </xf>
    <xf numFmtId="164" fontId="21" fillId="0" borderId="2" xfId="0" applyNumberFormat="1" applyFont="1" applyFill="1" applyBorder="1" applyAlignment="1" applyProtection="1">
      <alignment horizontal="right"/>
      <protection locked="0"/>
    </xf>
    <xf numFmtId="49" fontId="21" fillId="0" borderId="2" xfId="0" applyNumberFormat="1" applyFont="1" applyFill="1" applyBorder="1" applyAlignment="1" applyProtection="1">
      <alignment horizontal="left" wrapText="1"/>
      <protection locked="0"/>
    </xf>
    <xf numFmtId="0" fontId="21" fillId="0" borderId="2" xfId="0" applyFont="1" applyFill="1" applyBorder="1" applyAlignment="1" applyProtection="1">
      <alignment horizontal="left" wrapText="1"/>
      <protection locked="0"/>
    </xf>
    <xf numFmtId="0" fontId="12" fillId="0" borderId="0" xfId="0" applyFont="1" applyFill="1" applyAlignment="1" applyProtection="1">
      <alignment horizontal="left" vertical="center"/>
      <protection locked="0"/>
    </xf>
    <xf numFmtId="0" fontId="0" fillId="0" borderId="0" xfId="0" applyFill="1" applyAlignment="1" applyProtection="1">
      <alignment horizontal="right"/>
    </xf>
    <xf numFmtId="0" fontId="18" fillId="0" borderId="0" xfId="0" applyFont="1" applyFill="1" applyAlignment="1" applyProtection="1"/>
    <xf numFmtId="49" fontId="6" fillId="0" borderId="3" xfId="0" applyNumberFormat="1" applyFont="1" applyFill="1" applyBorder="1" applyAlignment="1" applyProtection="1">
      <alignment horizontal="left" wrapText="1"/>
      <protection locked="0"/>
    </xf>
    <xf numFmtId="0" fontId="14" fillId="0" borderId="3" xfId="5" applyFont="1" applyFill="1" applyBorder="1" applyAlignment="1" applyProtection="1">
      <alignment horizontal="left" wrapText="1"/>
      <protection locked="0"/>
    </xf>
    <xf numFmtId="0" fontId="6" fillId="0" borderId="0" xfId="0" applyFont="1" applyFill="1" applyBorder="1" applyAlignment="1" applyProtection="1">
      <alignment horizontal="left" wrapText="1"/>
      <protection locked="0"/>
    </xf>
    <xf numFmtId="164" fontId="22" fillId="0" borderId="0" xfId="1" applyNumberFormat="1" applyFont="1" applyFill="1" applyAlignment="1">
      <alignment horizontal="right"/>
      <protection locked="0"/>
    </xf>
    <xf numFmtId="0" fontId="22" fillId="0" borderId="0" xfId="1" applyFont="1" applyFill="1" applyAlignment="1">
      <alignment horizontal="left" wrapText="1"/>
      <protection locked="0"/>
    </xf>
    <xf numFmtId="165" fontId="22" fillId="0" borderId="0" xfId="1" applyNumberFormat="1" applyFont="1" applyFill="1" applyAlignment="1">
      <alignment horizontal="right"/>
      <protection locked="0"/>
    </xf>
    <xf numFmtId="166" fontId="22" fillId="0" borderId="0" xfId="1" applyNumberFormat="1" applyFont="1" applyFill="1" applyAlignment="1">
      <alignment horizontal="right"/>
      <protection locked="0"/>
    </xf>
    <xf numFmtId="164" fontId="4" fillId="0" borderId="0" xfId="1" applyNumberFormat="1" applyFill="1" applyAlignment="1">
      <alignment horizontal="right" vertical="top"/>
      <protection locked="0"/>
    </xf>
    <xf numFmtId="0" fontId="4" fillId="0" borderId="0" xfId="1" applyFill="1" applyAlignment="1">
      <alignment horizontal="left" vertical="top" wrapText="1"/>
      <protection locked="0"/>
    </xf>
    <xf numFmtId="165" fontId="4" fillId="0" borderId="0" xfId="1" applyNumberFormat="1" applyFill="1" applyAlignment="1">
      <alignment horizontal="right" vertical="top"/>
      <protection locked="0"/>
    </xf>
    <xf numFmtId="166" fontId="4" fillId="0" borderId="0" xfId="1" applyNumberFormat="1" applyFill="1" applyAlignment="1">
      <alignment horizontal="right" vertical="top"/>
      <protection locked="0"/>
    </xf>
    <xf numFmtId="0" fontId="4" fillId="0" borderId="0" xfId="1" applyFont="1" applyFill="1" applyAlignment="1">
      <alignment horizontal="left" vertical="top"/>
      <protection locked="0"/>
    </xf>
    <xf numFmtId="167" fontId="4" fillId="0" borderId="0" xfId="1" applyNumberFormat="1" applyFont="1" applyFill="1" applyAlignment="1">
      <alignment horizontal="left" vertical="top"/>
      <protection locked="0"/>
    </xf>
    <xf numFmtId="0" fontId="4" fillId="0" borderId="0" xfId="1" applyFont="1" applyAlignment="1">
      <alignment horizontal="left" vertical="top"/>
      <protection locked="0"/>
    </xf>
    <xf numFmtId="0" fontId="5" fillId="0" borderId="4" xfId="1" applyFont="1" applyFill="1" applyBorder="1" applyAlignment="1">
      <alignment horizontal="left"/>
      <protection locked="0"/>
    </xf>
    <xf numFmtId="0" fontId="21" fillId="0" borderId="5" xfId="1" applyFont="1" applyFill="1" applyBorder="1" applyAlignment="1">
      <alignment horizontal="center"/>
      <protection locked="0"/>
    </xf>
    <xf numFmtId="165" fontId="21" fillId="0" borderId="5" xfId="1" applyNumberFormat="1" applyFont="1" applyFill="1" applyBorder="1" applyAlignment="1">
      <alignment horizontal="right"/>
      <protection locked="0"/>
    </xf>
    <xf numFmtId="166" fontId="21" fillId="0" borderId="5" xfId="1" applyNumberFormat="1" applyFont="1" applyFill="1" applyBorder="1" applyAlignment="1">
      <alignment horizontal="right"/>
      <protection locked="0"/>
    </xf>
    <xf numFmtId="166" fontId="5" fillId="0" borderId="1" xfId="1" applyNumberFormat="1" applyFont="1" applyFill="1" applyBorder="1" applyAlignment="1">
      <alignment horizontal="right"/>
      <protection locked="0"/>
    </xf>
    <xf numFmtId="164" fontId="21" fillId="0" borderId="0" xfId="1" applyNumberFormat="1" applyFont="1" applyFill="1" applyBorder="1" applyAlignment="1">
      <alignment horizontal="right"/>
      <protection locked="0"/>
    </xf>
    <xf numFmtId="0" fontId="21" fillId="0" borderId="0" xfId="1" applyFont="1" applyFill="1" applyBorder="1" applyAlignment="1">
      <alignment horizontal="left" wrapText="1"/>
      <protection locked="0"/>
    </xf>
    <xf numFmtId="0" fontId="6" fillId="0" borderId="0" xfId="1" applyFont="1" applyFill="1" applyBorder="1" applyAlignment="1">
      <alignment horizontal="left" wrapText="1"/>
      <protection locked="0"/>
    </xf>
    <xf numFmtId="0" fontId="21" fillId="0" borderId="0" xfId="1" applyFont="1" applyFill="1" applyBorder="1" applyAlignment="1">
      <alignment horizontal="center" wrapText="1"/>
      <protection locked="0"/>
    </xf>
    <xf numFmtId="165" fontId="21" fillId="0" borderId="0" xfId="1" applyNumberFormat="1" applyFont="1" applyFill="1" applyBorder="1" applyAlignment="1">
      <alignment horizontal="right"/>
      <protection locked="0"/>
    </xf>
    <xf numFmtId="166" fontId="21" fillId="0" borderId="0" xfId="1" applyNumberFormat="1" applyFont="1" applyFill="1" applyBorder="1" applyAlignment="1">
      <alignment horizontal="right"/>
      <protection locked="0"/>
    </xf>
    <xf numFmtId="166" fontId="6" fillId="0" borderId="0" xfId="1" applyNumberFormat="1" applyFont="1" applyFill="1" applyBorder="1" applyAlignment="1">
      <alignment horizontal="right"/>
      <protection locked="0"/>
    </xf>
    <xf numFmtId="0" fontId="11" fillId="0" borderId="0" xfId="2" applyFont="1" applyFill="1" applyAlignment="1">
      <alignment vertical="center"/>
    </xf>
    <xf numFmtId="0" fontId="11" fillId="0" borderId="0" xfId="2" applyFont="1" applyAlignment="1">
      <alignment vertical="center"/>
    </xf>
    <xf numFmtId="0" fontId="11" fillId="0" borderId="0" xfId="2" applyFont="1" applyFill="1" applyAlignment="1">
      <alignment horizontal="center" vertical="center" wrapText="1"/>
    </xf>
    <xf numFmtId="0" fontId="11" fillId="0" borderId="0" xfId="2" applyFont="1" applyFill="1" applyBorder="1" applyAlignment="1">
      <alignment horizontal="center" vertical="center" wrapText="1"/>
    </xf>
    <xf numFmtId="0" fontId="4" fillId="0" borderId="0" xfId="1" applyFill="1" applyAlignment="1">
      <alignment vertical="top"/>
      <protection locked="0"/>
    </xf>
    <xf numFmtId="0" fontId="4" fillId="0" borderId="0" xfId="1" applyAlignment="1">
      <alignment vertical="top"/>
      <protection locked="0"/>
    </xf>
    <xf numFmtId="0" fontId="11" fillId="0" borderId="0" xfId="2" applyFont="1" applyFill="1" applyAlignment="1">
      <alignment vertical="center" wrapText="1"/>
    </xf>
    <xf numFmtId="0" fontId="4" fillId="0" borderId="0" xfId="1" applyFont="1" applyFill="1" applyAlignment="1">
      <alignment vertical="center" wrapText="1"/>
      <protection locked="0"/>
    </xf>
    <xf numFmtId="0" fontId="20" fillId="0" borderId="2" xfId="0" applyFont="1" applyFill="1" applyBorder="1" applyAlignment="1" applyProtection="1">
      <alignment horizontal="left" wrapText="1"/>
      <protection locked="0"/>
    </xf>
    <xf numFmtId="0" fontId="0" fillId="0" borderId="0" xfId="0" applyFill="1" applyAlignment="1" applyProtection="1">
      <alignment horizontal="left" vertical="center"/>
      <protection locked="0"/>
    </xf>
    <xf numFmtId="0" fontId="13" fillId="0" borderId="0" xfId="3" applyFill="1" applyAlignment="1" applyProtection="1">
      <alignment horizontal="left" vertical="top"/>
      <protection locked="0"/>
    </xf>
    <xf numFmtId="164" fontId="5" fillId="2" borderId="3" xfId="0" applyNumberFormat="1" applyFont="1" applyFill="1" applyBorder="1" applyAlignment="1" applyProtection="1">
      <alignment horizontal="right"/>
      <protection locked="0"/>
    </xf>
    <xf numFmtId="49" fontId="5" fillId="2" borderId="3" xfId="0" applyNumberFormat="1" applyFont="1" applyFill="1" applyBorder="1" applyAlignment="1" applyProtection="1">
      <alignment horizontal="left" wrapText="1"/>
      <protection locked="0"/>
    </xf>
    <xf numFmtId="0" fontId="5" fillId="2" borderId="3" xfId="0" applyFont="1" applyFill="1" applyBorder="1" applyAlignment="1" applyProtection="1">
      <alignment horizontal="left" vertical="center" wrapText="1"/>
      <protection locked="0"/>
    </xf>
    <xf numFmtId="2" fontId="5" fillId="2" borderId="3" xfId="0" applyNumberFormat="1" applyFont="1" applyFill="1" applyBorder="1" applyAlignment="1" applyProtection="1">
      <alignment horizontal="right"/>
      <protection locked="0"/>
    </xf>
    <xf numFmtId="166" fontId="5" fillId="2" borderId="3" xfId="0" applyNumberFormat="1" applyFont="1" applyFill="1" applyBorder="1" applyAlignment="1" applyProtection="1">
      <alignment horizontal="right"/>
      <protection locked="0"/>
    </xf>
    <xf numFmtId="0" fontId="25" fillId="2" borderId="3" xfId="0" applyFont="1" applyFill="1" applyBorder="1" applyAlignment="1" applyProtection="1">
      <alignment horizontal="right" vertical="center"/>
      <protection locked="0"/>
    </xf>
    <xf numFmtId="0" fontId="18" fillId="0" borderId="0" xfId="0" applyFont="1" applyFill="1" applyAlignment="1" applyProtection="1">
      <alignment horizontal="right"/>
    </xf>
    <xf numFmtId="2" fontId="14" fillId="0" borderId="2" xfId="0" applyNumberFormat="1" applyFont="1" applyFill="1" applyBorder="1" applyAlignment="1" applyProtection="1">
      <alignment horizontal="right" wrapText="1"/>
      <protection locked="0"/>
    </xf>
    <xf numFmtId="166" fontId="21" fillId="0" borderId="2" xfId="0" applyNumberFormat="1" applyFont="1" applyFill="1" applyBorder="1" applyAlignment="1" applyProtection="1">
      <alignment horizontal="right"/>
      <protection locked="0"/>
    </xf>
    <xf numFmtId="49" fontId="5" fillId="0" borderId="3" xfId="0" applyNumberFormat="1" applyFont="1" applyFill="1" applyBorder="1" applyAlignment="1" applyProtection="1">
      <alignment horizontal="left" wrapText="1"/>
      <protection locked="0"/>
    </xf>
    <xf numFmtId="166" fontId="26" fillId="0" borderId="3" xfId="0" applyNumberFormat="1" applyFont="1" applyFill="1" applyBorder="1" applyAlignment="1" applyProtection="1">
      <alignment horizontal="right"/>
      <protection locked="0"/>
    </xf>
    <xf numFmtId="0" fontId="25" fillId="0" borderId="3" xfId="0" applyFont="1" applyFill="1" applyBorder="1" applyAlignment="1" applyProtection="1">
      <alignment horizontal="right" vertical="center"/>
      <protection locked="0"/>
    </xf>
    <xf numFmtId="0" fontId="13" fillId="0" borderId="0" xfId="3" applyFill="1" applyAlignment="1" applyProtection="1">
      <alignment horizontal="left"/>
    </xf>
    <xf numFmtId="0" fontId="18" fillId="0" borderId="0" xfId="0" applyFont="1" applyFill="1" applyAlignment="1" applyProtection="1">
      <alignment horizontal="left"/>
    </xf>
    <xf numFmtId="167" fontId="0" fillId="0" borderId="0" xfId="0" applyNumberFormat="1" applyFill="1" applyAlignment="1" applyProtection="1">
      <alignment vertical="top"/>
      <protection locked="0"/>
    </xf>
    <xf numFmtId="0" fontId="18" fillId="0" borderId="0" xfId="0" applyFont="1" applyFill="1" applyAlignment="1" applyProtection="1">
      <alignment horizontal="right" vertical="top"/>
      <protection locked="0"/>
    </xf>
    <xf numFmtId="0" fontId="12" fillId="0" borderId="0" xfId="0" applyFont="1" applyFill="1" applyAlignment="1" applyProtection="1">
      <alignment vertical="center"/>
    </xf>
    <xf numFmtId="0" fontId="9" fillId="0" borderId="0" xfId="0" applyFont="1" applyFill="1" applyAlignment="1" applyProtection="1">
      <alignment horizontal="left" vertical="center"/>
      <protection locked="0"/>
    </xf>
    <xf numFmtId="0" fontId="27" fillId="0" borderId="0" xfId="0" applyFont="1" applyFill="1" applyAlignment="1" applyProtection="1">
      <alignment horizontal="left" vertical="top"/>
      <protection locked="0"/>
    </xf>
    <xf numFmtId="164" fontId="14" fillId="0" borderId="2" xfId="0" applyNumberFormat="1" applyFont="1" applyFill="1" applyBorder="1" applyAlignment="1" applyProtection="1">
      <alignment horizontal="right"/>
      <protection locked="0"/>
    </xf>
    <xf numFmtId="166" fontId="14" fillId="0" borderId="2" xfId="0" applyNumberFormat="1" applyFont="1" applyFill="1" applyBorder="1" applyAlignment="1" applyProtection="1">
      <alignment horizontal="right"/>
      <protection locked="0"/>
    </xf>
    <xf numFmtId="0" fontId="4" fillId="0" borderId="2" xfId="0" applyFont="1" applyFill="1" applyBorder="1" applyAlignment="1" applyProtection="1">
      <alignment horizontal="center" vertical="top"/>
      <protection locked="0"/>
    </xf>
    <xf numFmtId="0" fontId="0" fillId="0" borderId="0" xfId="0" applyFill="1" applyAlignment="1" applyProtection="1">
      <alignment horizontal="right" vertical="top"/>
      <protection locked="0"/>
    </xf>
    <xf numFmtId="0" fontId="14" fillId="0" borderId="2" xfId="9" applyFont="1" applyFill="1" applyBorder="1" applyAlignment="1">
      <alignment horizontal="left" wrapText="1"/>
      <protection locked="0"/>
    </xf>
    <xf numFmtId="164" fontId="6" fillId="0" borderId="2" xfId="5" applyNumberFormat="1" applyFont="1" applyFill="1" applyBorder="1" applyAlignment="1" applyProtection="1">
      <alignment horizontal="right"/>
      <protection locked="0"/>
    </xf>
    <xf numFmtId="0" fontId="6" fillId="0" borderId="2" xfId="5" applyFont="1" applyFill="1" applyBorder="1" applyAlignment="1" applyProtection="1">
      <alignment horizontal="left" wrapText="1"/>
      <protection locked="0"/>
    </xf>
    <xf numFmtId="0" fontId="6" fillId="0" borderId="3" xfId="5" applyFont="1" applyFill="1" applyBorder="1" applyAlignment="1" applyProtection="1">
      <alignment horizontal="left" wrapText="1"/>
      <protection locked="0"/>
    </xf>
    <xf numFmtId="2" fontId="6" fillId="0" borderId="3" xfId="5" applyNumberFormat="1" applyFont="1" applyFill="1" applyBorder="1" applyAlignment="1" applyProtection="1">
      <alignment horizontal="right"/>
      <protection locked="0"/>
    </xf>
    <xf numFmtId="166" fontId="6" fillId="0" borderId="2" xfId="5" applyNumberFormat="1" applyFont="1" applyFill="1" applyBorder="1" applyAlignment="1" applyProtection="1">
      <alignment horizontal="right"/>
      <protection locked="0"/>
    </xf>
    <xf numFmtId="166" fontId="6" fillId="0" borderId="2" xfId="5" applyNumberFormat="1" applyFont="1" applyFill="1" applyBorder="1" applyAlignment="1" applyProtection="1">
      <alignment horizontal="center"/>
      <protection locked="0"/>
    </xf>
    <xf numFmtId="0" fontId="18" fillId="0" borderId="0" xfId="5" applyFont="1" applyFill="1" applyAlignment="1" applyProtection="1">
      <alignment vertical="center"/>
    </xf>
    <xf numFmtId="0" fontId="18" fillId="0" borderId="0" xfId="5" applyFont="1" applyFill="1" applyAlignment="1" applyProtection="1">
      <alignment horizontal="left" vertical="center"/>
      <protection locked="0"/>
    </xf>
    <xf numFmtId="0" fontId="15" fillId="0" borderId="0" xfId="5" applyFont="1" applyFill="1" applyAlignment="1">
      <alignment horizontal="right" vertical="center"/>
      <protection locked="0"/>
    </xf>
    <xf numFmtId="0" fontId="18" fillId="0" borderId="0" xfId="5" applyFont="1" applyFill="1" applyAlignment="1" applyProtection="1">
      <alignment horizontal="left" vertical="top"/>
      <protection locked="0"/>
    </xf>
    <xf numFmtId="49" fontId="28" fillId="0" borderId="7" xfId="5" applyNumberFormat="1" applyFont="1" applyFill="1" applyBorder="1" applyAlignment="1" applyProtection="1">
      <alignment horizontal="right" vertical="center" wrapText="1"/>
      <protection locked="0"/>
    </xf>
    <xf numFmtId="0" fontId="28" fillId="0" borderId="0" xfId="5" applyFont="1" applyFill="1" applyAlignment="1">
      <alignment vertical="center"/>
      <protection locked="0"/>
    </xf>
    <xf numFmtId="0" fontId="18" fillId="0" borderId="0" xfId="5" applyFont="1" applyFill="1" applyAlignment="1" applyProtection="1">
      <alignment horizontal="right" vertical="center"/>
      <protection locked="0"/>
    </xf>
    <xf numFmtId="0" fontId="18" fillId="0" borderId="0" xfId="5" applyFont="1" applyFill="1" applyAlignment="1" applyProtection="1">
      <alignment horizontal="center" vertical="center"/>
      <protection locked="0"/>
    </xf>
    <xf numFmtId="0" fontId="24" fillId="0" borderId="0" xfId="5" applyFont="1" applyFill="1" applyAlignment="1" applyProtection="1">
      <alignment horizontal="left" vertical="center"/>
      <protection locked="0"/>
    </xf>
    <xf numFmtId="0" fontId="29" fillId="0" borderId="0" xfId="0" applyFont="1" applyFill="1" applyAlignment="1" applyProtection="1">
      <alignment horizontal="left" vertical="center"/>
      <protection locked="0"/>
    </xf>
    <xf numFmtId="0" fontId="18" fillId="0" borderId="0" xfId="0" applyFont="1" applyFill="1" applyAlignment="1" applyProtection="1">
      <alignment horizontal="right" vertical="center"/>
      <protection locked="0"/>
    </xf>
    <xf numFmtId="164" fontId="30" fillId="0" borderId="3" xfId="0" applyNumberFormat="1" applyFont="1" applyFill="1" applyBorder="1" applyAlignment="1" applyProtection="1">
      <alignment horizontal="right"/>
      <protection locked="0"/>
    </xf>
    <xf numFmtId="0" fontId="30" fillId="0" borderId="3" xfId="0" applyFont="1" applyFill="1" applyBorder="1" applyAlignment="1" applyProtection="1">
      <alignment horizontal="left" wrapText="1"/>
      <protection locked="0"/>
    </xf>
    <xf numFmtId="0" fontId="14" fillId="0" borderId="3" xfId="0" applyFont="1" applyFill="1" applyBorder="1" applyAlignment="1" applyProtection="1">
      <alignment horizontal="left" vertical="center" wrapText="1"/>
      <protection locked="0"/>
    </xf>
    <xf numFmtId="166" fontId="30" fillId="0" borderId="3" xfId="0" applyNumberFormat="1" applyFont="1" applyFill="1" applyBorder="1" applyAlignment="1" applyProtection="1">
      <alignment horizontal="right"/>
      <protection locked="0"/>
    </xf>
    <xf numFmtId="166" fontId="30" fillId="0" borderId="3" xfId="0" applyNumberFormat="1" applyFont="1" applyFill="1" applyBorder="1" applyAlignment="1" applyProtection="1">
      <alignment horizontal="center"/>
      <protection locked="0"/>
    </xf>
    <xf numFmtId="0" fontId="31" fillId="0" borderId="0" xfId="5" applyFont="1" applyFill="1" applyAlignment="1" applyProtection="1">
      <alignment horizontal="left" vertical="center"/>
      <protection locked="0"/>
    </xf>
    <xf numFmtId="164" fontId="5" fillId="0" borderId="3" xfId="5" applyNumberFormat="1" applyFont="1" applyFill="1" applyBorder="1" applyAlignment="1" applyProtection="1">
      <alignment horizontal="right"/>
      <protection locked="0"/>
    </xf>
    <xf numFmtId="49" fontId="5" fillId="0" borderId="3" xfId="5" applyNumberFormat="1" applyFont="1" applyFill="1" applyBorder="1" applyAlignment="1" applyProtection="1">
      <alignment horizontal="left" wrapText="1"/>
      <protection locked="0"/>
    </xf>
    <xf numFmtId="0" fontId="5" fillId="0" borderId="3" xfId="5" applyFont="1" applyFill="1" applyBorder="1" applyAlignment="1" applyProtection="1">
      <alignment horizontal="left" wrapText="1"/>
      <protection locked="0"/>
    </xf>
    <xf numFmtId="2" fontId="14" fillId="0" borderId="3" xfId="5" applyNumberFormat="1" applyFont="1" applyFill="1" applyBorder="1" applyAlignment="1" applyProtection="1">
      <alignment horizontal="right"/>
      <protection locked="0"/>
    </xf>
    <xf numFmtId="166" fontId="5" fillId="0" borderId="3" xfId="5" applyNumberFormat="1" applyFont="1" applyFill="1" applyBorder="1" applyAlignment="1" applyProtection="1">
      <alignment horizontal="right"/>
      <protection locked="0"/>
    </xf>
    <xf numFmtId="0" fontId="25" fillId="0" borderId="3" xfId="5" applyFont="1" applyFill="1" applyBorder="1" applyAlignment="1" applyProtection="1">
      <alignment horizontal="right" vertical="center"/>
      <protection locked="0"/>
    </xf>
    <xf numFmtId="0" fontId="32" fillId="0" borderId="0" xfId="5" applyFont="1" applyFill="1" applyAlignment="1" applyProtection="1">
      <alignment horizontal="left" vertical="center"/>
      <protection locked="0"/>
    </xf>
    <xf numFmtId="0" fontId="19" fillId="0" borderId="0" xfId="5" applyFont="1" applyFill="1" applyAlignment="1" applyProtection="1">
      <alignment horizontal="right" vertical="center"/>
      <protection locked="0"/>
    </xf>
    <xf numFmtId="167" fontId="13" fillId="0" borderId="7" xfId="3" applyNumberFormat="1" applyFill="1" applyBorder="1" applyAlignment="1" applyProtection="1">
      <alignment vertical="center"/>
      <protection locked="0"/>
    </xf>
    <xf numFmtId="0" fontId="12" fillId="0" borderId="2" xfId="0" applyFont="1" applyFill="1" applyBorder="1" applyAlignment="1" applyProtection="1">
      <alignment horizontal="right" vertical="center"/>
      <protection locked="0"/>
    </xf>
    <xf numFmtId="167" fontId="15" fillId="0" borderId="7" xfId="5" applyNumberFormat="1" applyFont="1" applyFill="1" applyBorder="1" applyAlignment="1" applyProtection="1">
      <alignment vertical="center"/>
      <protection locked="0"/>
    </xf>
    <xf numFmtId="0" fontId="25" fillId="0" borderId="0" xfId="0" applyFont="1" applyFill="1" applyAlignment="1" applyProtection="1">
      <alignment horizontal="left"/>
      <protection locked="0"/>
    </xf>
    <xf numFmtId="0" fontId="25" fillId="2" borderId="0" xfId="0" applyFont="1" applyFill="1" applyAlignment="1" applyProtection="1">
      <alignment horizontal="left"/>
      <protection locked="0"/>
    </xf>
    <xf numFmtId="0" fontId="6" fillId="0" borderId="3" xfId="0" applyFont="1" applyFill="1" applyBorder="1" applyAlignment="1" applyProtection="1">
      <alignment horizontal="left" wrapText="1"/>
    </xf>
    <xf numFmtId="167" fontId="15" fillId="0" borderId="8" xfId="5" applyNumberFormat="1" applyFont="1" applyFill="1" applyBorder="1" applyAlignment="1" applyProtection="1">
      <alignment vertical="center"/>
      <protection locked="0"/>
    </xf>
    <xf numFmtId="167" fontId="15" fillId="0" borderId="0" xfId="5" applyNumberFormat="1" applyFont="1" applyFill="1" applyBorder="1" applyAlignment="1" applyProtection="1">
      <alignment vertical="center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0" fontId="14" fillId="0" borderId="3" xfId="5" applyFont="1" applyFill="1" applyBorder="1" applyAlignment="1" applyProtection="1">
      <alignment horizontal="left" vertical="center" wrapText="1"/>
      <protection locked="0"/>
    </xf>
    <xf numFmtId="0" fontId="15" fillId="0" borderId="0" xfId="5" applyFont="1" applyFill="1" applyAlignment="1">
      <alignment vertical="center"/>
      <protection locked="0"/>
    </xf>
    <xf numFmtId="0" fontId="5" fillId="0" borderId="0" xfId="1" applyFont="1" applyFill="1" applyAlignment="1" applyProtection="1">
      <alignment horizontal="left" wrapText="1"/>
    </xf>
    <xf numFmtId="0" fontId="18" fillId="0" borderId="0" xfId="6" applyFill="1" applyAlignment="1" applyProtection="1">
      <alignment horizontal="left" wrapText="1"/>
      <protection locked="0"/>
    </xf>
    <xf numFmtId="0" fontId="5" fillId="0" borderId="0" xfId="1" applyFont="1" applyFill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167" fontId="15" fillId="0" borderId="7" xfId="5" applyNumberFormat="1" applyFont="1" applyFill="1" applyBorder="1" applyAlignment="1" applyProtection="1">
      <alignment vertical="center" wrapText="1"/>
      <protection locked="0"/>
    </xf>
    <xf numFmtId="0" fontId="15" fillId="0" borderId="0" xfId="5" applyFont="1" applyFill="1" applyAlignment="1">
      <alignment vertical="center"/>
      <protection locked="0"/>
    </xf>
    <xf numFmtId="0" fontId="11" fillId="0" borderId="0" xfId="2" applyFont="1" applyFill="1" applyAlignment="1">
      <alignment vertical="center" wrapText="1"/>
    </xf>
    <xf numFmtId="0" fontId="4" fillId="0" borderId="0" xfId="1" applyFont="1" applyFill="1" applyAlignment="1">
      <alignment vertical="center" wrapText="1"/>
      <protection locked="0"/>
    </xf>
    <xf numFmtId="164" fontId="5" fillId="0" borderId="4" xfId="1" applyNumberFormat="1" applyFont="1" applyFill="1" applyBorder="1" applyAlignment="1">
      <alignment horizontal="center"/>
      <protection locked="0"/>
    </xf>
    <xf numFmtId="0" fontId="17" fillId="0" borderId="5" xfId="1" applyFont="1" applyFill="1" applyBorder="1" applyAlignment="1">
      <alignment horizontal="center"/>
      <protection locked="0"/>
    </xf>
    <xf numFmtId="0" fontId="17" fillId="0" borderId="6" xfId="1" applyFont="1" applyFill="1" applyBorder="1" applyAlignment="1">
      <alignment horizontal="center"/>
      <protection locked="0"/>
    </xf>
    <xf numFmtId="0" fontId="4" fillId="0" borderId="0" xfId="1" applyFill="1" applyAlignment="1">
      <alignment vertical="center" wrapText="1"/>
      <protection locked="0"/>
    </xf>
  </cellXfs>
  <cellStyles count="10">
    <cellStyle name="Hypertextový odkaz" xfId="3" builtinId="8"/>
    <cellStyle name="Hypertextový odkaz 2" xfId="4"/>
    <cellStyle name="Normální" xfId="0" builtinId="0"/>
    <cellStyle name="normální 13" xfId="6"/>
    <cellStyle name="normální 14" xfId="8"/>
    <cellStyle name="Normální 2" xfId="1"/>
    <cellStyle name="Normální 8" xfId="9"/>
    <cellStyle name="Normální 9" xfId="5"/>
    <cellStyle name="normální 9 2" xfId="7"/>
    <cellStyle name="normální_POL.XL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D182"/>
  <sheetViews>
    <sheetView tabSelected="1" workbookViewId="0"/>
  </sheetViews>
  <sheetFormatPr defaultColWidth="9" defaultRowHeight="10.5"/>
  <cols>
    <col min="1" max="1" width="4.140625" style="66" customWidth="1"/>
    <col min="2" max="2" width="4.28515625" style="67" customWidth="1"/>
    <col min="3" max="3" width="13.5703125" style="67" customWidth="1"/>
    <col min="4" max="4" width="65" style="67" customWidth="1"/>
    <col min="5" max="5" width="6.7109375" style="67" customWidth="1"/>
    <col min="6" max="6" width="8.42578125" style="68" customWidth="1"/>
    <col min="7" max="7" width="10" style="69" customWidth="1"/>
    <col min="8" max="8" width="15.7109375" style="69" customWidth="1"/>
    <col min="9" max="9" width="18.140625" style="70" customWidth="1"/>
    <col min="10" max="10" width="16.42578125" style="70" customWidth="1"/>
    <col min="11" max="11" width="9" style="70"/>
    <col min="12" max="12" width="11.42578125" style="70" customWidth="1"/>
    <col min="13" max="13" width="8.7109375" style="70" customWidth="1"/>
    <col min="14" max="14" width="10" style="70" bestFit="1" customWidth="1"/>
    <col min="15" max="15" width="10.28515625" style="70" bestFit="1" customWidth="1"/>
    <col min="16" max="16" width="21.140625" style="70" customWidth="1"/>
    <col min="17" max="17" width="14" style="70" customWidth="1"/>
    <col min="18" max="18" width="17.42578125" style="70" customWidth="1"/>
    <col min="19" max="19" width="10.140625" style="70" bestFit="1" customWidth="1"/>
    <col min="20" max="108" width="9" style="70"/>
    <col min="109" max="256" width="9" style="72"/>
    <col min="257" max="257" width="4.140625" style="72" customWidth="1"/>
    <col min="258" max="258" width="4.28515625" style="72" customWidth="1"/>
    <col min="259" max="259" width="13.5703125" style="72" customWidth="1"/>
    <col min="260" max="260" width="65" style="72" customWidth="1"/>
    <col min="261" max="261" width="6.7109375" style="72" customWidth="1"/>
    <col min="262" max="262" width="8.42578125" style="72" customWidth="1"/>
    <col min="263" max="263" width="10" style="72" customWidth="1"/>
    <col min="264" max="264" width="15.7109375" style="72" customWidth="1"/>
    <col min="265" max="265" width="18.140625" style="72" customWidth="1"/>
    <col min="266" max="266" width="16.42578125" style="72" customWidth="1"/>
    <col min="267" max="267" width="9" style="72"/>
    <col min="268" max="268" width="11.42578125" style="72" customWidth="1"/>
    <col min="269" max="269" width="8.7109375" style="72" customWidth="1"/>
    <col min="270" max="270" width="10" style="72" bestFit="1" customWidth="1"/>
    <col min="271" max="271" width="10.28515625" style="72" bestFit="1" customWidth="1"/>
    <col min="272" max="272" width="21.140625" style="72" customWidth="1"/>
    <col min="273" max="273" width="14" style="72" customWidth="1"/>
    <col min="274" max="274" width="17.42578125" style="72" customWidth="1"/>
    <col min="275" max="275" width="10.140625" style="72" bestFit="1" customWidth="1"/>
    <col min="276" max="512" width="9" style="72"/>
    <col min="513" max="513" width="4.140625" style="72" customWidth="1"/>
    <col min="514" max="514" width="4.28515625" style="72" customWidth="1"/>
    <col min="515" max="515" width="13.5703125" style="72" customWidth="1"/>
    <col min="516" max="516" width="65" style="72" customWidth="1"/>
    <col min="517" max="517" width="6.7109375" style="72" customWidth="1"/>
    <col min="518" max="518" width="8.42578125" style="72" customWidth="1"/>
    <col min="519" max="519" width="10" style="72" customWidth="1"/>
    <col min="520" max="520" width="15.7109375" style="72" customWidth="1"/>
    <col min="521" max="521" width="18.140625" style="72" customWidth="1"/>
    <col min="522" max="522" width="16.42578125" style="72" customWidth="1"/>
    <col min="523" max="523" width="9" style="72"/>
    <col min="524" max="524" width="11.42578125" style="72" customWidth="1"/>
    <col min="525" max="525" width="8.7109375" style="72" customWidth="1"/>
    <col min="526" max="526" width="10" style="72" bestFit="1" customWidth="1"/>
    <col min="527" max="527" width="10.28515625" style="72" bestFit="1" customWidth="1"/>
    <col min="528" max="528" width="21.140625" style="72" customWidth="1"/>
    <col min="529" max="529" width="14" style="72" customWidth="1"/>
    <col min="530" max="530" width="17.42578125" style="72" customWidth="1"/>
    <col min="531" max="531" width="10.140625" style="72" bestFit="1" customWidth="1"/>
    <col min="532" max="768" width="9" style="72"/>
    <col min="769" max="769" width="4.140625" style="72" customWidth="1"/>
    <col min="770" max="770" width="4.28515625" style="72" customWidth="1"/>
    <col min="771" max="771" width="13.5703125" style="72" customWidth="1"/>
    <col min="772" max="772" width="65" style="72" customWidth="1"/>
    <col min="773" max="773" width="6.7109375" style="72" customWidth="1"/>
    <col min="774" max="774" width="8.42578125" style="72" customWidth="1"/>
    <col min="775" max="775" width="10" style="72" customWidth="1"/>
    <col min="776" max="776" width="15.7109375" style="72" customWidth="1"/>
    <col min="777" max="777" width="18.140625" style="72" customWidth="1"/>
    <col min="778" max="778" width="16.42578125" style="72" customWidth="1"/>
    <col min="779" max="779" width="9" style="72"/>
    <col min="780" max="780" width="11.42578125" style="72" customWidth="1"/>
    <col min="781" max="781" width="8.7109375" style="72" customWidth="1"/>
    <col min="782" max="782" width="10" style="72" bestFit="1" customWidth="1"/>
    <col min="783" max="783" width="10.28515625" style="72" bestFit="1" customWidth="1"/>
    <col min="784" max="784" width="21.140625" style="72" customWidth="1"/>
    <col min="785" max="785" width="14" style="72" customWidth="1"/>
    <col min="786" max="786" width="17.42578125" style="72" customWidth="1"/>
    <col min="787" max="787" width="10.140625" style="72" bestFit="1" customWidth="1"/>
    <col min="788" max="1024" width="9" style="72"/>
    <col min="1025" max="1025" width="4.140625" style="72" customWidth="1"/>
    <col min="1026" max="1026" width="4.28515625" style="72" customWidth="1"/>
    <col min="1027" max="1027" width="13.5703125" style="72" customWidth="1"/>
    <col min="1028" max="1028" width="65" style="72" customWidth="1"/>
    <col min="1029" max="1029" width="6.7109375" style="72" customWidth="1"/>
    <col min="1030" max="1030" width="8.42578125" style="72" customWidth="1"/>
    <col min="1031" max="1031" width="10" style="72" customWidth="1"/>
    <col min="1032" max="1032" width="15.7109375" style="72" customWidth="1"/>
    <col min="1033" max="1033" width="18.140625" style="72" customWidth="1"/>
    <col min="1034" max="1034" width="16.42578125" style="72" customWidth="1"/>
    <col min="1035" max="1035" width="9" style="72"/>
    <col min="1036" max="1036" width="11.42578125" style="72" customWidth="1"/>
    <col min="1037" max="1037" width="8.7109375" style="72" customWidth="1"/>
    <col min="1038" max="1038" width="10" style="72" bestFit="1" customWidth="1"/>
    <col min="1039" max="1039" width="10.28515625" style="72" bestFit="1" customWidth="1"/>
    <col min="1040" max="1040" width="21.140625" style="72" customWidth="1"/>
    <col min="1041" max="1041" width="14" style="72" customWidth="1"/>
    <col min="1042" max="1042" width="17.42578125" style="72" customWidth="1"/>
    <col min="1043" max="1043" width="10.140625" style="72" bestFit="1" customWidth="1"/>
    <col min="1044" max="1280" width="9" style="72"/>
    <col min="1281" max="1281" width="4.140625" style="72" customWidth="1"/>
    <col min="1282" max="1282" width="4.28515625" style="72" customWidth="1"/>
    <col min="1283" max="1283" width="13.5703125" style="72" customWidth="1"/>
    <col min="1284" max="1284" width="65" style="72" customWidth="1"/>
    <col min="1285" max="1285" width="6.7109375" style="72" customWidth="1"/>
    <col min="1286" max="1286" width="8.42578125" style="72" customWidth="1"/>
    <col min="1287" max="1287" width="10" style="72" customWidth="1"/>
    <col min="1288" max="1288" width="15.7109375" style="72" customWidth="1"/>
    <col min="1289" max="1289" width="18.140625" style="72" customWidth="1"/>
    <col min="1290" max="1290" width="16.42578125" style="72" customWidth="1"/>
    <col min="1291" max="1291" width="9" style="72"/>
    <col min="1292" max="1292" width="11.42578125" style="72" customWidth="1"/>
    <col min="1293" max="1293" width="8.7109375" style="72" customWidth="1"/>
    <col min="1294" max="1294" width="10" style="72" bestFit="1" customWidth="1"/>
    <col min="1295" max="1295" width="10.28515625" style="72" bestFit="1" customWidth="1"/>
    <col min="1296" max="1296" width="21.140625" style="72" customWidth="1"/>
    <col min="1297" max="1297" width="14" style="72" customWidth="1"/>
    <col min="1298" max="1298" width="17.42578125" style="72" customWidth="1"/>
    <col min="1299" max="1299" width="10.140625" style="72" bestFit="1" customWidth="1"/>
    <col min="1300" max="1536" width="9" style="72"/>
    <col min="1537" max="1537" width="4.140625" style="72" customWidth="1"/>
    <col min="1538" max="1538" width="4.28515625" style="72" customWidth="1"/>
    <col min="1539" max="1539" width="13.5703125" style="72" customWidth="1"/>
    <col min="1540" max="1540" width="65" style="72" customWidth="1"/>
    <col min="1541" max="1541" width="6.7109375" style="72" customWidth="1"/>
    <col min="1542" max="1542" width="8.42578125" style="72" customWidth="1"/>
    <col min="1543" max="1543" width="10" style="72" customWidth="1"/>
    <col min="1544" max="1544" width="15.7109375" style="72" customWidth="1"/>
    <col min="1545" max="1545" width="18.140625" style="72" customWidth="1"/>
    <col min="1546" max="1546" width="16.42578125" style="72" customWidth="1"/>
    <col min="1547" max="1547" width="9" style="72"/>
    <col min="1548" max="1548" width="11.42578125" style="72" customWidth="1"/>
    <col min="1549" max="1549" width="8.7109375" style="72" customWidth="1"/>
    <col min="1550" max="1550" width="10" style="72" bestFit="1" customWidth="1"/>
    <col min="1551" max="1551" width="10.28515625" style="72" bestFit="1" customWidth="1"/>
    <col min="1552" max="1552" width="21.140625" style="72" customWidth="1"/>
    <col min="1553" max="1553" width="14" style="72" customWidth="1"/>
    <col min="1554" max="1554" width="17.42578125" style="72" customWidth="1"/>
    <col min="1555" max="1555" width="10.140625" style="72" bestFit="1" customWidth="1"/>
    <col min="1556" max="1792" width="9" style="72"/>
    <col min="1793" max="1793" width="4.140625" style="72" customWidth="1"/>
    <col min="1794" max="1794" width="4.28515625" style="72" customWidth="1"/>
    <col min="1795" max="1795" width="13.5703125" style="72" customWidth="1"/>
    <col min="1796" max="1796" width="65" style="72" customWidth="1"/>
    <col min="1797" max="1797" width="6.7109375" style="72" customWidth="1"/>
    <col min="1798" max="1798" width="8.42578125" style="72" customWidth="1"/>
    <col min="1799" max="1799" width="10" style="72" customWidth="1"/>
    <col min="1800" max="1800" width="15.7109375" style="72" customWidth="1"/>
    <col min="1801" max="1801" width="18.140625" style="72" customWidth="1"/>
    <col min="1802" max="1802" width="16.42578125" style="72" customWidth="1"/>
    <col min="1803" max="1803" width="9" style="72"/>
    <col min="1804" max="1804" width="11.42578125" style="72" customWidth="1"/>
    <col min="1805" max="1805" width="8.7109375" style="72" customWidth="1"/>
    <col min="1806" max="1806" width="10" style="72" bestFit="1" customWidth="1"/>
    <col min="1807" max="1807" width="10.28515625" style="72" bestFit="1" customWidth="1"/>
    <col min="1808" max="1808" width="21.140625" style="72" customWidth="1"/>
    <col min="1809" max="1809" width="14" style="72" customWidth="1"/>
    <col min="1810" max="1810" width="17.42578125" style="72" customWidth="1"/>
    <col min="1811" max="1811" width="10.140625" style="72" bestFit="1" customWidth="1"/>
    <col min="1812" max="2048" width="9" style="72"/>
    <col min="2049" max="2049" width="4.140625" style="72" customWidth="1"/>
    <col min="2050" max="2050" width="4.28515625" style="72" customWidth="1"/>
    <col min="2051" max="2051" width="13.5703125" style="72" customWidth="1"/>
    <col min="2052" max="2052" width="65" style="72" customWidth="1"/>
    <col min="2053" max="2053" width="6.7109375" style="72" customWidth="1"/>
    <col min="2054" max="2054" width="8.42578125" style="72" customWidth="1"/>
    <col min="2055" max="2055" width="10" style="72" customWidth="1"/>
    <col min="2056" max="2056" width="15.7109375" style="72" customWidth="1"/>
    <col min="2057" max="2057" width="18.140625" style="72" customWidth="1"/>
    <col min="2058" max="2058" width="16.42578125" style="72" customWidth="1"/>
    <col min="2059" max="2059" width="9" style="72"/>
    <col min="2060" max="2060" width="11.42578125" style="72" customWidth="1"/>
    <col min="2061" max="2061" width="8.7109375" style="72" customWidth="1"/>
    <col min="2062" max="2062" width="10" style="72" bestFit="1" customWidth="1"/>
    <col min="2063" max="2063" width="10.28515625" style="72" bestFit="1" customWidth="1"/>
    <col min="2064" max="2064" width="21.140625" style="72" customWidth="1"/>
    <col min="2065" max="2065" width="14" style="72" customWidth="1"/>
    <col min="2066" max="2066" width="17.42578125" style="72" customWidth="1"/>
    <col min="2067" max="2067" width="10.140625" style="72" bestFit="1" customWidth="1"/>
    <col min="2068" max="2304" width="9" style="72"/>
    <col min="2305" max="2305" width="4.140625" style="72" customWidth="1"/>
    <col min="2306" max="2306" width="4.28515625" style="72" customWidth="1"/>
    <col min="2307" max="2307" width="13.5703125" style="72" customWidth="1"/>
    <col min="2308" max="2308" width="65" style="72" customWidth="1"/>
    <col min="2309" max="2309" width="6.7109375" style="72" customWidth="1"/>
    <col min="2310" max="2310" width="8.42578125" style="72" customWidth="1"/>
    <col min="2311" max="2311" width="10" style="72" customWidth="1"/>
    <col min="2312" max="2312" width="15.7109375" style="72" customWidth="1"/>
    <col min="2313" max="2313" width="18.140625" style="72" customWidth="1"/>
    <col min="2314" max="2314" width="16.42578125" style="72" customWidth="1"/>
    <col min="2315" max="2315" width="9" style="72"/>
    <col min="2316" max="2316" width="11.42578125" style="72" customWidth="1"/>
    <col min="2317" max="2317" width="8.7109375" style="72" customWidth="1"/>
    <col min="2318" max="2318" width="10" style="72" bestFit="1" customWidth="1"/>
    <col min="2319" max="2319" width="10.28515625" style="72" bestFit="1" customWidth="1"/>
    <col min="2320" max="2320" width="21.140625" style="72" customWidth="1"/>
    <col min="2321" max="2321" width="14" style="72" customWidth="1"/>
    <col min="2322" max="2322" width="17.42578125" style="72" customWidth="1"/>
    <col min="2323" max="2323" width="10.140625" style="72" bestFit="1" customWidth="1"/>
    <col min="2324" max="2560" width="9" style="72"/>
    <col min="2561" max="2561" width="4.140625" style="72" customWidth="1"/>
    <col min="2562" max="2562" width="4.28515625" style="72" customWidth="1"/>
    <col min="2563" max="2563" width="13.5703125" style="72" customWidth="1"/>
    <col min="2564" max="2564" width="65" style="72" customWidth="1"/>
    <col min="2565" max="2565" width="6.7109375" style="72" customWidth="1"/>
    <col min="2566" max="2566" width="8.42578125" style="72" customWidth="1"/>
    <col min="2567" max="2567" width="10" style="72" customWidth="1"/>
    <col min="2568" max="2568" width="15.7109375" style="72" customWidth="1"/>
    <col min="2569" max="2569" width="18.140625" style="72" customWidth="1"/>
    <col min="2570" max="2570" width="16.42578125" style="72" customWidth="1"/>
    <col min="2571" max="2571" width="9" style="72"/>
    <col min="2572" max="2572" width="11.42578125" style="72" customWidth="1"/>
    <col min="2573" max="2573" width="8.7109375" style="72" customWidth="1"/>
    <col min="2574" max="2574" width="10" style="72" bestFit="1" customWidth="1"/>
    <col min="2575" max="2575" width="10.28515625" style="72" bestFit="1" customWidth="1"/>
    <col min="2576" max="2576" width="21.140625" style="72" customWidth="1"/>
    <col min="2577" max="2577" width="14" style="72" customWidth="1"/>
    <col min="2578" max="2578" width="17.42578125" style="72" customWidth="1"/>
    <col min="2579" max="2579" width="10.140625" style="72" bestFit="1" customWidth="1"/>
    <col min="2580" max="2816" width="9" style="72"/>
    <col min="2817" max="2817" width="4.140625" style="72" customWidth="1"/>
    <col min="2818" max="2818" width="4.28515625" style="72" customWidth="1"/>
    <col min="2819" max="2819" width="13.5703125" style="72" customWidth="1"/>
    <col min="2820" max="2820" width="65" style="72" customWidth="1"/>
    <col min="2821" max="2821" width="6.7109375" style="72" customWidth="1"/>
    <col min="2822" max="2822" width="8.42578125" style="72" customWidth="1"/>
    <col min="2823" max="2823" width="10" style="72" customWidth="1"/>
    <col min="2824" max="2824" width="15.7109375" style="72" customWidth="1"/>
    <col min="2825" max="2825" width="18.140625" style="72" customWidth="1"/>
    <col min="2826" max="2826" width="16.42578125" style="72" customWidth="1"/>
    <col min="2827" max="2827" width="9" style="72"/>
    <col min="2828" max="2828" width="11.42578125" style="72" customWidth="1"/>
    <col min="2829" max="2829" width="8.7109375" style="72" customWidth="1"/>
    <col min="2830" max="2830" width="10" style="72" bestFit="1" customWidth="1"/>
    <col min="2831" max="2831" width="10.28515625" style="72" bestFit="1" customWidth="1"/>
    <col min="2832" max="2832" width="21.140625" style="72" customWidth="1"/>
    <col min="2833" max="2833" width="14" style="72" customWidth="1"/>
    <col min="2834" max="2834" width="17.42578125" style="72" customWidth="1"/>
    <col min="2835" max="2835" width="10.140625" style="72" bestFit="1" customWidth="1"/>
    <col min="2836" max="3072" width="9" style="72"/>
    <col min="3073" max="3073" width="4.140625" style="72" customWidth="1"/>
    <col min="3074" max="3074" width="4.28515625" style="72" customWidth="1"/>
    <col min="3075" max="3075" width="13.5703125" style="72" customWidth="1"/>
    <col min="3076" max="3076" width="65" style="72" customWidth="1"/>
    <col min="3077" max="3077" width="6.7109375" style="72" customWidth="1"/>
    <col min="3078" max="3078" width="8.42578125" style="72" customWidth="1"/>
    <col min="3079" max="3079" width="10" style="72" customWidth="1"/>
    <col min="3080" max="3080" width="15.7109375" style="72" customWidth="1"/>
    <col min="3081" max="3081" width="18.140625" style="72" customWidth="1"/>
    <col min="3082" max="3082" width="16.42578125" style="72" customWidth="1"/>
    <col min="3083" max="3083" width="9" style="72"/>
    <col min="3084" max="3084" width="11.42578125" style="72" customWidth="1"/>
    <col min="3085" max="3085" width="8.7109375" style="72" customWidth="1"/>
    <col min="3086" max="3086" width="10" style="72" bestFit="1" customWidth="1"/>
    <col min="3087" max="3087" width="10.28515625" style="72" bestFit="1" customWidth="1"/>
    <col min="3088" max="3088" width="21.140625" style="72" customWidth="1"/>
    <col min="3089" max="3089" width="14" style="72" customWidth="1"/>
    <col min="3090" max="3090" width="17.42578125" style="72" customWidth="1"/>
    <col min="3091" max="3091" width="10.140625" style="72" bestFit="1" customWidth="1"/>
    <col min="3092" max="3328" width="9" style="72"/>
    <col min="3329" max="3329" width="4.140625" style="72" customWidth="1"/>
    <col min="3330" max="3330" width="4.28515625" style="72" customWidth="1"/>
    <col min="3331" max="3331" width="13.5703125" style="72" customWidth="1"/>
    <col min="3332" max="3332" width="65" style="72" customWidth="1"/>
    <col min="3333" max="3333" width="6.7109375" style="72" customWidth="1"/>
    <col min="3334" max="3334" width="8.42578125" style="72" customWidth="1"/>
    <col min="3335" max="3335" width="10" style="72" customWidth="1"/>
    <col min="3336" max="3336" width="15.7109375" style="72" customWidth="1"/>
    <col min="3337" max="3337" width="18.140625" style="72" customWidth="1"/>
    <col min="3338" max="3338" width="16.42578125" style="72" customWidth="1"/>
    <col min="3339" max="3339" width="9" style="72"/>
    <col min="3340" max="3340" width="11.42578125" style="72" customWidth="1"/>
    <col min="3341" max="3341" width="8.7109375" style="72" customWidth="1"/>
    <col min="3342" max="3342" width="10" style="72" bestFit="1" customWidth="1"/>
    <col min="3343" max="3343" width="10.28515625" style="72" bestFit="1" customWidth="1"/>
    <col min="3344" max="3344" width="21.140625" style="72" customWidth="1"/>
    <col min="3345" max="3345" width="14" style="72" customWidth="1"/>
    <col min="3346" max="3346" width="17.42578125" style="72" customWidth="1"/>
    <col min="3347" max="3347" width="10.140625" style="72" bestFit="1" customWidth="1"/>
    <col min="3348" max="3584" width="9" style="72"/>
    <col min="3585" max="3585" width="4.140625" style="72" customWidth="1"/>
    <col min="3586" max="3586" width="4.28515625" style="72" customWidth="1"/>
    <col min="3587" max="3587" width="13.5703125" style="72" customWidth="1"/>
    <col min="3588" max="3588" width="65" style="72" customWidth="1"/>
    <col min="3589" max="3589" width="6.7109375" style="72" customWidth="1"/>
    <col min="3590" max="3590" width="8.42578125" style="72" customWidth="1"/>
    <col min="3591" max="3591" width="10" style="72" customWidth="1"/>
    <col min="3592" max="3592" width="15.7109375" style="72" customWidth="1"/>
    <col min="3593" max="3593" width="18.140625" style="72" customWidth="1"/>
    <col min="3594" max="3594" width="16.42578125" style="72" customWidth="1"/>
    <col min="3595" max="3595" width="9" style="72"/>
    <col min="3596" max="3596" width="11.42578125" style="72" customWidth="1"/>
    <col min="3597" max="3597" width="8.7109375" style="72" customWidth="1"/>
    <col min="3598" max="3598" width="10" style="72" bestFit="1" customWidth="1"/>
    <col min="3599" max="3599" width="10.28515625" style="72" bestFit="1" customWidth="1"/>
    <col min="3600" max="3600" width="21.140625" style="72" customWidth="1"/>
    <col min="3601" max="3601" width="14" style="72" customWidth="1"/>
    <col min="3602" max="3602" width="17.42578125" style="72" customWidth="1"/>
    <col min="3603" max="3603" width="10.140625" style="72" bestFit="1" customWidth="1"/>
    <col min="3604" max="3840" width="9" style="72"/>
    <col min="3841" max="3841" width="4.140625" style="72" customWidth="1"/>
    <col min="3842" max="3842" width="4.28515625" style="72" customWidth="1"/>
    <col min="3843" max="3843" width="13.5703125" style="72" customWidth="1"/>
    <col min="3844" max="3844" width="65" style="72" customWidth="1"/>
    <col min="3845" max="3845" width="6.7109375" style="72" customWidth="1"/>
    <col min="3846" max="3846" width="8.42578125" style="72" customWidth="1"/>
    <col min="3847" max="3847" width="10" style="72" customWidth="1"/>
    <col min="3848" max="3848" width="15.7109375" style="72" customWidth="1"/>
    <col min="3849" max="3849" width="18.140625" style="72" customWidth="1"/>
    <col min="3850" max="3850" width="16.42578125" style="72" customWidth="1"/>
    <col min="3851" max="3851" width="9" style="72"/>
    <col min="3852" max="3852" width="11.42578125" style="72" customWidth="1"/>
    <col min="3853" max="3853" width="8.7109375" style="72" customWidth="1"/>
    <col min="3854" max="3854" width="10" style="72" bestFit="1" customWidth="1"/>
    <col min="3855" max="3855" width="10.28515625" style="72" bestFit="1" customWidth="1"/>
    <col min="3856" max="3856" width="21.140625" style="72" customWidth="1"/>
    <col min="3857" max="3857" width="14" style="72" customWidth="1"/>
    <col min="3858" max="3858" width="17.42578125" style="72" customWidth="1"/>
    <col min="3859" max="3859" width="10.140625" style="72" bestFit="1" customWidth="1"/>
    <col min="3860" max="4096" width="9" style="72"/>
    <col min="4097" max="4097" width="4.140625" style="72" customWidth="1"/>
    <col min="4098" max="4098" width="4.28515625" style="72" customWidth="1"/>
    <col min="4099" max="4099" width="13.5703125" style="72" customWidth="1"/>
    <col min="4100" max="4100" width="65" style="72" customWidth="1"/>
    <col min="4101" max="4101" width="6.7109375" style="72" customWidth="1"/>
    <col min="4102" max="4102" width="8.42578125" style="72" customWidth="1"/>
    <col min="4103" max="4103" width="10" style="72" customWidth="1"/>
    <col min="4104" max="4104" width="15.7109375" style="72" customWidth="1"/>
    <col min="4105" max="4105" width="18.140625" style="72" customWidth="1"/>
    <col min="4106" max="4106" width="16.42578125" style="72" customWidth="1"/>
    <col min="4107" max="4107" width="9" style="72"/>
    <col min="4108" max="4108" width="11.42578125" style="72" customWidth="1"/>
    <col min="4109" max="4109" width="8.7109375" style="72" customWidth="1"/>
    <col min="4110" max="4110" width="10" style="72" bestFit="1" customWidth="1"/>
    <col min="4111" max="4111" width="10.28515625" style="72" bestFit="1" customWidth="1"/>
    <col min="4112" max="4112" width="21.140625" style="72" customWidth="1"/>
    <col min="4113" max="4113" width="14" style="72" customWidth="1"/>
    <col min="4114" max="4114" width="17.42578125" style="72" customWidth="1"/>
    <col min="4115" max="4115" width="10.140625" style="72" bestFit="1" customWidth="1"/>
    <col min="4116" max="4352" width="9" style="72"/>
    <col min="4353" max="4353" width="4.140625" style="72" customWidth="1"/>
    <col min="4354" max="4354" width="4.28515625" style="72" customWidth="1"/>
    <col min="4355" max="4355" width="13.5703125" style="72" customWidth="1"/>
    <col min="4356" max="4356" width="65" style="72" customWidth="1"/>
    <col min="4357" max="4357" width="6.7109375" style="72" customWidth="1"/>
    <col min="4358" max="4358" width="8.42578125" style="72" customWidth="1"/>
    <col min="4359" max="4359" width="10" style="72" customWidth="1"/>
    <col min="4360" max="4360" width="15.7109375" style="72" customWidth="1"/>
    <col min="4361" max="4361" width="18.140625" style="72" customWidth="1"/>
    <col min="4362" max="4362" width="16.42578125" style="72" customWidth="1"/>
    <col min="4363" max="4363" width="9" style="72"/>
    <col min="4364" max="4364" width="11.42578125" style="72" customWidth="1"/>
    <col min="4365" max="4365" width="8.7109375" style="72" customWidth="1"/>
    <col min="4366" max="4366" width="10" style="72" bestFit="1" customWidth="1"/>
    <col min="4367" max="4367" width="10.28515625" style="72" bestFit="1" customWidth="1"/>
    <col min="4368" max="4368" width="21.140625" style="72" customWidth="1"/>
    <col min="4369" max="4369" width="14" style="72" customWidth="1"/>
    <col min="4370" max="4370" width="17.42578125" style="72" customWidth="1"/>
    <col min="4371" max="4371" width="10.140625" style="72" bestFit="1" customWidth="1"/>
    <col min="4372" max="4608" width="9" style="72"/>
    <col min="4609" max="4609" width="4.140625" style="72" customWidth="1"/>
    <col min="4610" max="4610" width="4.28515625" style="72" customWidth="1"/>
    <col min="4611" max="4611" width="13.5703125" style="72" customWidth="1"/>
    <col min="4612" max="4612" width="65" style="72" customWidth="1"/>
    <col min="4613" max="4613" width="6.7109375" style="72" customWidth="1"/>
    <col min="4614" max="4614" width="8.42578125" style="72" customWidth="1"/>
    <col min="4615" max="4615" width="10" style="72" customWidth="1"/>
    <col min="4616" max="4616" width="15.7109375" style="72" customWidth="1"/>
    <col min="4617" max="4617" width="18.140625" style="72" customWidth="1"/>
    <col min="4618" max="4618" width="16.42578125" style="72" customWidth="1"/>
    <col min="4619" max="4619" width="9" style="72"/>
    <col min="4620" max="4620" width="11.42578125" style="72" customWidth="1"/>
    <col min="4621" max="4621" width="8.7109375" style="72" customWidth="1"/>
    <col min="4622" max="4622" width="10" style="72" bestFit="1" customWidth="1"/>
    <col min="4623" max="4623" width="10.28515625" style="72" bestFit="1" customWidth="1"/>
    <col min="4624" max="4624" width="21.140625" style="72" customWidth="1"/>
    <col min="4625" max="4625" width="14" style="72" customWidth="1"/>
    <col min="4626" max="4626" width="17.42578125" style="72" customWidth="1"/>
    <col min="4627" max="4627" width="10.140625" style="72" bestFit="1" customWidth="1"/>
    <col min="4628" max="4864" width="9" style="72"/>
    <col min="4865" max="4865" width="4.140625" style="72" customWidth="1"/>
    <col min="4866" max="4866" width="4.28515625" style="72" customWidth="1"/>
    <col min="4867" max="4867" width="13.5703125" style="72" customWidth="1"/>
    <col min="4868" max="4868" width="65" style="72" customWidth="1"/>
    <col min="4869" max="4869" width="6.7109375" style="72" customWidth="1"/>
    <col min="4870" max="4870" width="8.42578125" style="72" customWidth="1"/>
    <col min="4871" max="4871" width="10" style="72" customWidth="1"/>
    <col min="4872" max="4872" width="15.7109375" style="72" customWidth="1"/>
    <col min="4873" max="4873" width="18.140625" style="72" customWidth="1"/>
    <col min="4874" max="4874" width="16.42578125" style="72" customWidth="1"/>
    <col min="4875" max="4875" width="9" style="72"/>
    <col min="4876" max="4876" width="11.42578125" style="72" customWidth="1"/>
    <col min="4877" max="4877" width="8.7109375" style="72" customWidth="1"/>
    <col min="4878" max="4878" width="10" style="72" bestFit="1" customWidth="1"/>
    <col min="4879" max="4879" width="10.28515625" style="72" bestFit="1" customWidth="1"/>
    <col min="4880" max="4880" width="21.140625" style="72" customWidth="1"/>
    <col min="4881" max="4881" width="14" style="72" customWidth="1"/>
    <col min="4882" max="4882" width="17.42578125" style="72" customWidth="1"/>
    <col min="4883" max="4883" width="10.140625" style="72" bestFit="1" customWidth="1"/>
    <col min="4884" max="5120" width="9" style="72"/>
    <col min="5121" max="5121" width="4.140625" style="72" customWidth="1"/>
    <col min="5122" max="5122" width="4.28515625" style="72" customWidth="1"/>
    <col min="5123" max="5123" width="13.5703125" style="72" customWidth="1"/>
    <col min="5124" max="5124" width="65" style="72" customWidth="1"/>
    <col min="5125" max="5125" width="6.7109375" style="72" customWidth="1"/>
    <col min="5126" max="5126" width="8.42578125" style="72" customWidth="1"/>
    <col min="5127" max="5127" width="10" style="72" customWidth="1"/>
    <col min="5128" max="5128" width="15.7109375" style="72" customWidth="1"/>
    <col min="5129" max="5129" width="18.140625" style="72" customWidth="1"/>
    <col min="5130" max="5130" width="16.42578125" style="72" customWidth="1"/>
    <col min="5131" max="5131" width="9" style="72"/>
    <col min="5132" max="5132" width="11.42578125" style="72" customWidth="1"/>
    <col min="5133" max="5133" width="8.7109375" style="72" customWidth="1"/>
    <col min="5134" max="5134" width="10" style="72" bestFit="1" customWidth="1"/>
    <col min="5135" max="5135" width="10.28515625" style="72" bestFit="1" customWidth="1"/>
    <col min="5136" max="5136" width="21.140625" style="72" customWidth="1"/>
    <col min="5137" max="5137" width="14" style="72" customWidth="1"/>
    <col min="5138" max="5138" width="17.42578125" style="72" customWidth="1"/>
    <col min="5139" max="5139" width="10.140625" style="72" bestFit="1" customWidth="1"/>
    <col min="5140" max="5376" width="9" style="72"/>
    <col min="5377" max="5377" width="4.140625" style="72" customWidth="1"/>
    <col min="5378" max="5378" width="4.28515625" style="72" customWidth="1"/>
    <col min="5379" max="5379" width="13.5703125" style="72" customWidth="1"/>
    <col min="5380" max="5380" width="65" style="72" customWidth="1"/>
    <col min="5381" max="5381" width="6.7109375" style="72" customWidth="1"/>
    <col min="5382" max="5382" width="8.42578125" style="72" customWidth="1"/>
    <col min="5383" max="5383" width="10" style="72" customWidth="1"/>
    <col min="5384" max="5384" width="15.7109375" style="72" customWidth="1"/>
    <col min="5385" max="5385" width="18.140625" style="72" customWidth="1"/>
    <col min="5386" max="5386" width="16.42578125" style="72" customWidth="1"/>
    <col min="5387" max="5387" width="9" style="72"/>
    <col min="5388" max="5388" width="11.42578125" style="72" customWidth="1"/>
    <col min="5389" max="5389" width="8.7109375" style="72" customWidth="1"/>
    <col min="5390" max="5390" width="10" style="72" bestFit="1" customWidth="1"/>
    <col min="5391" max="5391" width="10.28515625" style="72" bestFit="1" customWidth="1"/>
    <col min="5392" max="5392" width="21.140625" style="72" customWidth="1"/>
    <col min="5393" max="5393" width="14" style="72" customWidth="1"/>
    <col min="5394" max="5394" width="17.42578125" style="72" customWidth="1"/>
    <col min="5395" max="5395" width="10.140625" style="72" bestFit="1" customWidth="1"/>
    <col min="5396" max="5632" width="9" style="72"/>
    <col min="5633" max="5633" width="4.140625" style="72" customWidth="1"/>
    <col min="5634" max="5634" width="4.28515625" style="72" customWidth="1"/>
    <col min="5635" max="5635" width="13.5703125" style="72" customWidth="1"/>
    <col min="5636" max="5636" width="65" style="72" customWidth="1"/>
    <col min="5637" max="5637" width="6.7109375" style="72" customWidth="1"/>
    <col min="5638" max="5638" width="8.42578125" style="72" customWidth="1"/>
    <col min="5639" max="5639" width="10" style="72" customWidth="1"/>
    <col min="5640" max="5640" width="15.7109375" style="72" customWidth="1"/>
    <col min="5641" max="5641" width="18.140625" style="72" customWidth="1"/>
    <col min="5642" max="5642" width="16.42578125" style="72" customWidth="1"/>
    <col min="5643" max="5643" width="9" style="72"/>
    <col min="5644" max="5644" width="11.42578125" style="72" customWidth="1"/>
    <col min="5645" max="5645" width="8.7109375" style="72" customWidth="1"/>
    <col min="5646" max="5646" width="10" style="72" bestFit="1" customWidth="1"/>
    <col min="5647" max="5647" width="10.28515625" style="72" bestFit="1" customWidth="1"/>
    <col min="5648" max="5648" width="21.140625" style="72" customWidth="1"/>
    <col min="5649" max="5649" width="14" style="72" customWidth="1"/>
    <col min="5650" max="5650" width="17.42578125" style="72" customWidth="1"/>
    <col min="5651" max="5651" width="10.140625" style="72" bestFit="1" customWidth="1"/>
    <col min="5652" max="5888" width="9" style="72"/>
    <col min="5889" max="5889" width="4.140625" style="72" customWidth="1"/>
    <col min="5890" max="5890" width="4.28515625" style="72" customWidth="1"/>
    <col min="5891" max="5891" width="13.5703125" style="72" customWidth="1"/>
    <col min="5892" max="5892" width="65" style="72" customWidth="1"/>
    <col min="5893" max="5893" width="6.7109375" style="72" customWidth="1"/>
    <col min="5894" max="5894" width="8.42578125" style="72" customWidth="1"/>
    <col min="5895" max="5895" width="10" style="72" customWidth="1"/>
    <col min="5896" max="5896" width="15.7109375" style="72" customWidth="1"/>
    <col min="5897" max="5897" width="18.140625" style="72" customWidth="1"/>
    <col min="5898" max="5898" width="16.42578125" style="72" customWidth="1"/>
    <col min="5899" max="5899" width="9" style="72"/>
    <col min="5900" max="5900" width="11.42578125" style="72" customWidth="1"/>
    <col min="5901" max="5901" width="8.7109375" style="72" customWidth="1"/>
    <col min="5902" max="5902" width="10" style="72" bestFit="1" customWidth="1"/>
    <col min="5903" max="5903" width="10.28515625" style="72" bestFit="1" customWidth="1"/>
    <col min="5904" max="5904" width="21.140625" style="72" customWidth="1"/>
    <col min="5905" max="5905" width="14" style="72" customWidth="1"/>
    <col min="5906" max="5906" width="17.42578125" style="72" customWidth="1"/>
    <col min="5907" max="5907" width="10.140625" style="72" bestFit="1" customWidth="1"/>
    <col min="5908" max="6144" width="9" style="72"/>
    <col min="6145" max="6145" width="4.140625" style="72" customWidth="1"/>
    <col min="6146" max="6146" width="4.28515625" style="72" customWidth="1"/>
    <col min="6147" max="6147" width="13.5703125" style="72" customWidth="1"/>
    <col min="6148" max="6148" width="65" style="72" customWidth="1"/>
    <col min="6149" max="6149" width="6.7109375" style="72" customWidth="1"/>
    <col min="6150" max="6150" width="8.42578125" style="72" customWidth="1"/>
    <col min="6151" max="6151" width="10" style="72" customWidth="1"/>
    <col min="6152" max="6152" width="15.7109375" style="72" customWidth="1"/>
    <col min="6153" max="6153" width="18.140625" style="72" customWidth="1"/>
    <col min="6154" max="6154" width="16.42578125" style="72" customWidth="1"/>
    <col min="6155" max="6155" width="9" style="72"/>
    <col min="6156" max="6156" width="11.42578125" style="72" customWidth="1"/>
    <col min="6157" max="6157" width="8.7109375" style="72" customWidth="1"/>
    <col min="6158" max="6158" width="10" style="72" bestFit="1" customWidth="1"/>
    <col min="6159" max="6159" width="10.28515625" style="72" bestFit="1" customWidth="1"/>
    <col min="6160" max="6160" width="21.140625" style="72" customWidth="1"/>
    <col min="6161" max="6161" width="14" style="72" customWidth="1"/>
    <col min="6162" max="6162" width="17.42578125" style="72" customWidth="1"/>
    <col min="6163" max="6163" width="10.140625" style="72" bestFit="1" customWidth="1"/>
    <col min="6164" max="6400" width="9" style="72"/>
    <col min="6401" max="6401" width="4.140625" style="72" customWidth="1"/>
    <col min="6402" max="6402" width="4.28515625" style="72" customWidth="1"/>
    <col min="6403" max="6403" width="13.5703125" style="72" customWidth="1"/>
    <col min="6404" max="6404" width="65" style="72" customWidth="1"/>
    <col min="6405" max="6405" width="6.7109375" style="72" customWidth="1"/>
    <col min="6406" max="6406" width="8.42578125" style="72" customWidth="1"/>
    <col min="6407" max="6407" width="10" style="72" customWidth="1"/>
    <col min="6408" max="6408" width="15.7109375" style="72" customWidth="1"/>
    <col min="6409" max="6409" width="18.140625" style="72" customWidth="1"/>
    <col min="6410" max="6410" width="16.42578125" style="72" customWidth="1"/>
    <col min="6411" max="6411" width="9" style="72"/>
    <col min="6412" max="6412" width="11.42578125" style="72" customWidth="1"/>
    <col min="6413" max="6413" width="8.7109375" style="72" customWidth="1"/>
    <col min="6414" max="6414" width="10" style="72" bestFit="1" customWidth="1"/>
    <col min="6415" max="6415" width="10.28515625" style="72" bestFit="1" customWidth="1"/>
    <col min="6416" max="6416" width="21.140625" style="72" customWidth="1"/>
    <col min="6417" max="6417" width="14" style="72" customWidth="1"/>
    <col min="6418" max="6418" width="17.42578125" style="72" customWidth="1"/>
    <col min="6419" max="6419" width="10.140625" style="72" bestFit="1" customWidth="1"/>
    <col min="6420" max="6656" width="9" style="72"/>
    <col min="6657" max="6657" width="4.140625" style="72" customWidth="1"/>
    <col min="6658" max="6658" width="4.28515625" style="72" customWidth="1"/>
    <col min="6659" max="6659" width="13.5703125" style="72" customWidth="1"/>
    <col min="6660" max="6660" width="65" style="72" customWidth="1"/>
    <col min="6661" max="6661" width="6.7109375" style="72" customWidth="1"/>
    <col min="6662" max="6662" width="8.42578125" style="72" customWidth="1"/>
    <col min="6663" max="6663" width="10" style="72" customWidth="1"/>
    <col min="6664" max="6664" width="15.7109375" style="72" customWidth="1"/>
    <col min="6665" max="6665" width="18.140625" style="72" customWidth="1"/>
    <col min="6666" max="6666" width="16.42578125" style="72" customWidth="1"/>
    <col min="6667" max="6667" width="9" style="72"/>
    <col min="6668" max="6668" width="11.42578125" style="72" customWidth="1"/>
    <col min="6669" max="6669" width="8.7109375" style="72" customWidth="1"/>
    <col min="6670" max="6670" width="10" style="72" bestFit="1" customWidth="1"/>
    <col min="6671" max="6671" width="10.28515625" style="72" bestFit="1" customWidth="1"/>
    <col min="6672" max="6672" width="21.140625" style="72" customWidth="1"/>
    <col min="6673" max="6673" width="14" style="72" customWidth="1"/>
    <col min="6674" max="6674" width="17.42578125" style="72" customWidth="1"/>
    <col min="6675" max="6675" width="10.140625" style="72" bestFit="1" customWidth="1"/>
    <col min="6676" max="6912" width="9" style="72"/>
    <col min="6913" max="6913" width="4.140625" style="72" customWidth="1"/>
    <col min="6914" max="6914" width="4.28515625" style="72" customWidth="1"/>
    <col min="6915" max="6915" width="13.5703125" style="72" customWidth="1"/>
    <col min="6916" max="6916" width="65" style="72" customWidth="1"/>
    <col min="6917" max="6917" width="6.7109375" style="72" customWidth="1"/>
    <col min="6918" max="6918" width="8.42578125" style="72" customWidth="1"/>
    <col min="6919" max="6919" width="10" style="72" customWidth="1"/>
    <col min="6920" max="6920" width="15.7109375" style="72" customWidth="1"/>
    <col min="6921" max="6921" width="18.140625" style="72" customWidth="1"/>
    <col min="6922" max="6922" width="16.42578125" style="72" customWidth="1"/>
    <col min="6923" max="6923" width="9" style="72"/>
    <col min="6924" max="6924" width="11.42578125" style="72" customWidth="1"/>
    <col min="6925" max="6925" width="8.7109375" style="72" customWidth="1"/>
    <col min="6926" max="6926" width="10" style="72" bestFit="1" customWidth="1"/>
    <col min="6927" max="6927" width="10.28515625" style="72" bestFit="1" customWidth="1"/>
    <col min="6928" max="6928" width="21.140625" style="72" customWidth="1"/>
    <col min="6929" max="6929" width="14" style="72" customWidth="1"/>
    <col min="6930" max="6930" width="17.42578125" style="72" customWidth="1"/>
    <col min="6931" max="6931" width="10.140625" style="72" bestFit="1" customWidth="1"/>
    <col min="6932" max="7168" width="9" style="72"/>
    <col min="7169" max="7169" width="4.140625" style="72" customWidth="1"/>
    <col min="7170" max="7170" width="4.28515625" style="72" customWidth="1"/>
    <col min="7171" max="7171" width="13.5703125" style="72" customWidth="1"/>
    <col min="7172" max="7172" width="65" style="72" customWidth="1"/>
    <col min="7173" max="7173" width="6.7109375" style="72" customWidth="1"/>
    <col min="7174" max="7174" width="8.42578125" style="72" customWidth="1"/>
    <col min="7175" max="7175" width="10" style="72" customWidth="1"/>
    <col min="7176" max="7176" width="15.7109375" style="72" customWidth="1"/>
    <col min="7177" max="7177" width="18.140625" style="72" customWidth="1"/>
    <col min="7178" max="7178" width="16.42578125" style="72" customWidth="1"/>
    <col min="7179" max="7179" width="9" style="72"/>
    <col min="7180" max="7180" width="11.42578125" style="72" customWidth="1"/>
    <col min="7181" max="7181" width="8.7109375" style="72" customWidth="1"/>
    <col min="7182" max="7182" width="10" style="72" bestFit="1" customWidth="1"/>
    <col min="7183" max="7183" width="10.28515625" style="72" bestFit="1" customWidth="1"/>
    <col min="7184" max="7184" width="21.140625" style="72" customWidth="1"/>
    <col min="7185" max="7185" width="14" style="72" customWidth="1"/>
    <col min="7186" max="7186" width="17.42578125" style="72" customWidth="1"/>
    <col min="7187" max="7187" width="10.140625" style="72" bestFit="1" customWidth="1"/>
    <col min="7188" max="7424" width="9" style="72"/>
    <col min="7425" max="7425" width="4.140625" style="72" customWidth="1"/>
    <col min="7426" max="7426" width="4.28515625" style="72" customWidth="1"/>
    <col min="7427" max="7427" width="13.5703125" style="72" customWidth="1"/>
    <col min="7428" max="7428" width="65" style="72" customWidth="1"/>
    <col min="7429" max="7429" width="6.7109375" style="72" customWidth="1"/>
    <col min="7430" max="7430" width="8.42578125" style="72" customWidth="1"/>
    <col min="7431" max="7431" width="10" style="72" customWidth="1"/>
    <col min="7432" max="7432" width="15.7109375" style="72" customWidth="1"/>
    <col min="7433" max="7433" width="18.140625" style="72" customWidth="1"/>
    <col min="7434" max="7434" width="16.42578125" style="72" customWidth="1"/>
    <col min="7435" max="7435" width="9" style="72"/>
    <col min="7436" max="7436" width="11.42578125" style="72" customWidth="1"/>
    <col min="7437" max="7437" width="8.7109375" style="72" customWidth="1"/>
    <col min="7438" max="7438" width="10" style="72" bestFit="1" customWidth="1"/>
    <col min="7439" max="7439" width="10.28515625" style="72" bestFit="1" customWidth="1"/>
    <col min="7440" max="7440" width="21.140625" style="72" customWidth="1"/>
    <col min="7441" max="7441" width="14" style="72" customWidth="1"/>
    <col min="7442" max="7442" width="17.42578125" style="72" customWidth="1"/>
    <col min="7443" max="7443" width="10.140625" style="72" bestFit="1" customWidth="1"/>
    <col min="7444" max="7680" width="9" style="72"/>
    <col min="7681" max="7681" width="4.140625" style="72" customWidth="1"/>
    <col min="7682" max="7682" width="4.28515625" style="72" customWidth="1"/>
    <col min="7683" max="7683" width="13.5703125" style="72" customWidth="1"/>
    <col min="7684" max="7684" width="65" style="72" customWidth="1"/>
    <col min="7685" max="7685" width="6.7109375" style="72" customWidth="1"/>
    <col min="7686" max="7686" width="8.42578125" style="72" customWidth="1"/>
    <col min="7687" max="7687" width="10" style="72" customWidth="1"/>
    <col min="7688" max="7688" width="15.7109375" style="72" customWidth="1"/>
    <col min="7689" max="7689" width="18.140625" style="72" customWidth="1"/>
    <col min="7690" max="7690" width="16.42578125" style="72" customWidth="1"/>
    <col min="7691" max="7691" width="9" style="72"/>
    <col min="7692" max="7692" width="11.42578125" style="72" customWidth="1"/>
    <col min="7693" max="7693" width="8.7109375" style="72" customWidth="1"/>
    <col min="7694" max="7694" width="10" style="72" bestFit="1" customWidth="1"/>
    <col min="7695" max="7695" width="10.28515625" style="72" bestFit="1" customWidth="1"/>
    <col min="7696" max="7696" width="21.140625" style="72" customWidth="1"/>
    <col min="7697" max="7697" width="14" style="72" customWidth="1"/>
    <col min="7698" max="7698" width="17.42578125" style="72" customWidth="1"/>
    <col min="7699" max="7699" width="10.140625" style="72" bestFit="1" customWidth="1"/>
    <col min="7700" max="7936" width="9" style="72"/>
    <col min="7937" max="7937" width="4.140625" style="72" customWidth="1"/>
    <col min="7938" max="7938" width="4.28515625" style="72" customWidth="1"/>
    <col min="7939" max="7939" width="13.5703125" style="72" customWidth="1"/>
    <col min="7940" max="7940" width="65" style="72" customWidth="1"/>
    <col min="7941" max="7941" width="6.7109375" style="72" customWidth="1"/>
    <col min="7942" max="7942" width="8.42578125" style="72" customWidth="1"/>
    <col min="7943" max="7943" width="10" style="72" customWidth="1"/>
    <col min="7944" max="7944" width="15.7109375" style="72" customWidth="1"/>
    <col min="7945" max="7945" width="18.140625" style="72" customWidth="1"/>
    <col min="7946" max="7946" width="16.42578125" style="72" customWidth="1"/>
    <col min="7947" max="7947" width="9" style="72"/>
    <col min="7948" max="7948" width="11.42578125" style="72" customWidth="1"/>
    <col min="7949" max="7949" width="8.7109375" style="72" customWidth="1"/>
    <col min="7950" max="7950" width="10" style="72" bestFit="1" customWidth="1"/>
    <col min="7951" max="7951" width="10.28515625" style="72" bestFit="1" customWidth="1"/>
    <col min="7952" max="7952" width="21.140625" style="72" customWidth="1"/>
    <col min="7953" max="7953" width="14" style="72" customWidth="1"/>
    <col min="7954" max="7954" width="17.42578125" style="72" customWidth="1"/>
    <col min="7955" max="7955" width="10.140625" style="72" bestFit="1" customWidth="1"/>
    <col min="7956" max="8192" width="9" style="72"/>
    <col min="8193" max="8193" width="4.140625" style="72" customWidth="1"/>
    <col min="8194" max="8194" width="4.28515625" style="72" customWidth="1"/>
    <col min="8195" max="8195" width="13.5703125" style="72" customWidth="1"/>
    <col min="8196" max="8196" width="65" style="72" customWidth="1"/>
    <col min="8197" max="8197" width="6.7109375" style="72" customWidth="1"/>
    <col min="8198" max="8198" width="8.42578125" style="72" customWidth="1"/>
    <col min="8199" max="8199" width="10" style="72" customWidth="1"/>
    <col min="8200" max="8200" width="15.7109375" style="72" customWidth="1"/>
    <col min="8201" max="8201" width="18.140625" style="72" customWidth="1"/>
    <col min="8202" max="8202" width="16.42578125" style="72" customWidth="1"/>
    <col min="8203" max="8203" width="9" style="72"/>
    <col min="8204" max="8204" width="11.42578125" style="72" customWidth="1"/>
    <col min="8205" max="8205" width="8.7109375" style="72" customWidth="1"/>
    <col min="8206" max="8206" width="10" style="72" bestFit="1" customWidth="1"/>
    <col min="8207" max="8207" width="10.28515625" style="72" bestFit="1" customWidth="1"/>
    <col min="8208" max="8208" width="21.140625" style="72" customWidth="1"/>
    <col min="8209" max="8209" width="14" style="72" customWidth="1"/>
    <col min="8210" max="8210" width="17.42578125" style="72" customWidth="1"/>
    <col min="8211" max="8211" width="10.140625" style="72" bestFit="1" customWidth="1"/>
    <col min="8212" max="8448" width="9" style="72"/>
    <col min="8449" max="8449" width="4.140625" style="72" customWidth="1"/>
    <col min="8450" max="8450" width="4.28515625" style="72" customWidth="1"/>
    <col min="8451" max="8451" width="13.5703125" style="72" customWidth="1"/>
    <col min="8452" max="8452" width="65" style="72" customWidth="1"/>
    <col min="8453" max="8453" width="6.7109375" style="72" customWidth="1"/>
    <col min="8454" max="8454" width="8.42578125" style="72" customWidth="1"/>
    <col min="8455" max="8455" width="10" style="72" customWidth="1"/>
    <col min="8456" max="8456" width="15.7109375" style="72" customWidth="1"/>
    <col min="8457" max="8457" width="18.140625" style="72" customWidth="1"/>
    <col min="8458" max="8458" width="16.42578125" style="72" customWidth="1"/>
    <col min="8459" max="8459" width="9" style="72"/>
    <col min="8460" max="8460" width="11.42578125" style="72" customWidth="1"/>
    <col min="8461" max="8461" width="8.7109375" style="72" customWidth="1"/>
    <col min="8462" max="8462" width="10" style="72" bestFit="1" customWidth="1"/>
    <col min="8463" max="8463" width="10.28515625" style="72" bestFit="1" customWidth="1"/>
    <col min="8464" max="8464" width="21.140625" style="72" customWidth="1"/>
    <col min="8465" max="8465" width="14" style="72" customWidth="1"/>
    <col min="8466" max="8466" width="17.42578125" style="72" customWidth="1"/>
    <col min="8467" max="8467" width="10.140625" style="72" bestFit="1" customWidth="1"/>
    <col min="8468" max="8704" width="9" style="72"/>
    <col min="8705" max="8705" width="4.140625" style="72" customWidth="1"/>
    <col min="8706" max="8706" width="4.28515625" style="72" customWidth="1"/>
    <col min="8707" max="8707" width="13.5703125" style="72" customWidth="1"/>
    <col min="8708" max="8708" width="65" style="72" customWidth="1"/>
    <col min="8709" max="8709" width="6.7109375" style="72" customWidth="1"/>
    <col min="8710" max="8710" width="8.42578125" style="72" customWidth="1"/>
    <col min="8711" max="8711" width="10" style="72" customWidth="1"/>
    <col min="8712" max="8712" width="15.7109375" style="72" customWidth="1"/>
    <col min="8713" max="8713" width="18.140625" style="72" customWidth="1"/>
    <col min="8714" max="8714" width="16.42578125" style="72" customWidth="1"/>
    <col min="8715" max="8715" width="9" style="72"/>
    <col min="8716" max="8716" width="11.42578125" style="72" customWidth="1"/>
    <col min="8717" max="8717" width="8.7109375" style="72" customWidth="1"/>
    <col min="8718" max="8718" width="10" style="72" bestFit="1" customWidth="1"/>
    <col min="8719" max="8719" width="10.28515625" style="72" bestFit="1" customWidth="1"/>
    <col min="8720" max="8720" width="21.140625" style="72" customWidth="1"/>
    <col min="8721" max="8721" width="14" style="72" customWidth="1"/>
    <col min="8722" max="8722" width="17.42578125" style="72" customWidth="1"/>
    <col min="8723" max="8723" width="10.140625" style="72" bestFit="1" customWidth="1"/>
    <col min="8724" max="8960" width="9" style="72"/>
    <col min="8961" max="8961" width="4.140625" style="72" customWidth="1"/>
    <col min="8962" max="8962" width="4.28515625" style="72" customWidth="1"/>
    <col min="8963" max="8963" width="13.5703125" style="72" customWidth="1"/>
    <col min="8964" max="8964" width="65" style="72" customWidth="1"/>
    <col min="8965" max="8965" width="6.7109375" style="72" customWidth="1"/>
    <col min="8966" max="8966" width="8.42578125" style="72" customWidth="1"/>
    <col min="8967" max="8967" width="10" style="72" customWidth="1"/>
    <col min="8968" max="8968" width="15.7109375" style="72" customWidth="1"/>
    <col min="8969" max="8969" width="18.140625" style="72" customWidth="1"/>
    <col min="8970" max="8970" width="16.42578125" style="72" customWidth="1"/>
    <col min="8971" max="8971" width="9" style="72"/>
    <col min="8972" max="8972" width="11.42578125" style="72" customWidth="1"/>
    <col min="8973" max="8973" width="8.7109375" style="72" customWidth="1"/>
    <col min="8974" max="8974" width="10" style="72" bestFit="1" customWidth="1"/>
    <col min="8975" max="8975" width="10.28515625" style="72" bestFit="1" customWidth="1"/>
    <col min="8976" max="8976" width="21.140625" style="72" customWidth="1"/>
    <col min="8977" max="8977" width="14" style="72" customWidth="1"/>
    <col min="8978" max="8978" width="17.42578125" style="72" customWidth="1"/>
    <col min="8979" max="8979" width="10.140625" style="72" bestFit="1" customWidth="1"/>
    <col min="8980" max="9216" width="9" style="72"/>
    <col min="9217" max="9217" width="4.140625" style="72" customWidth="1"/>
    <col min="9218" max="9218" width="4.28515625" style="72" customWidth="1"/>
    <col min="9219" max="9219" width="13.5703125" style="72" customWidth="1"/>
    <col min="9220" max="9220" width="65" style="72" customWidth="1"/>
    <col min="9221" max="9221" width="6.7109375" style="72" customWidth="1"/>
    <col min="9222" max="9222" width="8.42578125" style="72" customWidth="1"/>
    <col min="9223" max="9223" width="10" style="72" customWidth="1"/>
    <col min="9224" max="9224" width="15.7109375" style="72" customWidth="1"/>
    <col min="9225" max="9225" width="18.140625" style="72" customWidth="1"/>
    <col min="9226" max="9226" width="16.42578125" style="72" customWidth="1"/>
    <col min="9227" max="9227" width="9" style="72"/>
    <col min="9228" max="9228" width="11.42578125" style="72" customWidth="1"/>
    <col min="9229" max="9229" width="8.7109375" style="72" customWidth="1"/>
    <col min="9230" max="9230" width="10" style="72" bestFit="1" customWidth="1"/>
    <col min="9231" max="9231" width="10.28515625" style="72" bestFit="1" customWidth="1"/>
    <col min="9232" max="9232" width="21.140625" style="72" customWidth="1"/>
    <col min="9233" max="9233" width="14" style="72" customWidth="1"/>
    <col min="9234" max="9234" width="17.42578125" style="72" customWidth="1"/>
    <col min="9235" max="9235" width="10.140625" style="72" bestFit="1" customWidth="1"/>
    <col min="9236" max="9472" width="9" style="72"/>
    <col min="9473" max="9473" width="4.140625" style="72" customWidth="1"/>
    <col min="9474" max="9474" width="4.28515625" style="72" customWidth="1"/>
    <col min="9475" max="9475" width="13.5703125" style="72" customWidth="1"/>
    <col min="9476" max="9476" width="65" style="72" customWidth="1"/>
    <col min="9477" max="9477" width="6.7109375" style="72" customWidth="1"/>
    <col min="9478" max="9478" width="8.42578125" style="72" customWidth="1"/>
    <col min="9479" max="9479" width="10" style="72" customWidth="1"/>
    <col min="9480" max="9480" width="15.7109375" style="72" customWidth="1"/>
    <col min="9481" max="9481" width="18.140625" style="72" customWidth="1"/>
    <col min="9482" max="9482" width="16.42578125" style="72" customWidth="1"/>
    <col min="9483" max="9483" width="9" style="72"/>
    <col min="9484" max="9484" width="11.42578125" style="72" customWidth="1"/>
    <col min="9485" max="9485" width="8.7109375" style="72" customWidth="1"/>
    <col min="9486" max="9486" width="10" style="72" bestFit="1" customWidth="1"/>
    <col min="9487" max="9487" width="10.28515625" style="72" bestFit="1" customWidth="1"/>
    <col min="9488" max="9488" width="21.140625" style="72" customWidth="1"/>
    <col min="9489" max="9489" width="14" style="72" customWidth="1"/>
    <col min="9490" max="9490" width="17.42578125" style="72" customWidth="1"/>
    <col min="9491" max="9491" width="10.140625" style="72" bestFit="1" customWidth="1"/>
    <col min="9492" max="9728" width="9" style="72"/>
    <col min="9729" max="9729" width="4.140625" style="72" customWidth="1"/>
    <col min="9730" max="9730" width="4.28515625" style="72" customWidth="1"/>
    <col min="9731" max="9731" width="13.5703125" style="72" customWidth="1"/>
    <col min="9732" max="9732" width="65" style="72" customWidth="1"/>
    <col min="9733" max="9733" width="6.7109375" style="72" customWidth="1"/>
    <col min="9734" max="9734" width="8.42578125" style="72" customWidth="1"/>
    <col min="9735" max="9735" width="10" style="72" customWidth="1"/>
    <col min="9736" max="9736" width="15.7109375" style="72" customWidth="1"/>
    <col min="9737" max="9737" width="18.140625" style="72" customWidth="1"/>
    <col min="9738" max="9738" width="16.42578125" style="72" customWidth="1"/>
    <col min="9739" max="9739" width="9" style="72"/>
    <col min="9740" max="9740" width="11.42578125" style="72" customWidth="1"/>
    <col min="9741" max="9741" width="8.7109375" style="72" customWidth="1"/>
    <col min="9742" max="9742" width="10" style="72" bestFit="1" customWidth="1"/>
    <col min="9743" max="9743" width="10.28515625" style="72" bestFit="1" customWidth="1"/>
    <col min="9744" max="9744" width="21.140625" style="72" customWidth="1"/>
    <col min="9745" max="9745" width="14" style="72" customWidth="1"/>
    <col min="9746" max="9746" width="17.42578125" style="72" customWidth="1"/>
    <col min="9747" max="9747" width="10.140625" style="72" bestFit="1" customWidth="1"/>
    <col min="9748" max="9984" width="9" style="72"/>
    <col min="9985" max="9985" width="4.140625" style="72" customWidth="1"/>
    <col min="9986" max="9986" width="4.28515625" style="72" customWidth="1"/>
    <col min="9987" max="9987" width="13.5703125" style="72" customWidth="1"/>
    <col min="9988" max="9988" width="65" style="72" customWidth="1"/>
    <col min="9989" max="9989" width="6.7109375" style="72" customWidth="1"/>
    <col min="9990" max="9990" width="8.42578125" style="72" customWidth="1"/>
    <col min="9991" max="9991" width="10" style="72" customWidth="1"/>
    <col min="9992" max="9992" width="15.7109375" style="72" customWidth="1"/>
    <col min="9993" max="9993" width="18.140625" style="72" customWidth="1"/>
    <col min="9994" max="9994" width="16.42578125" style="72" customWidth="1"/>
    <col min="9995" max="9995" width="9" style="72"/>
    <col min="9996" max="9996" width="11.42578125" style="72" customWidth="1"/>
    <col min="9997" max="9997" width="8.7109375" style="72" customWidth="1"/>
    <col min="9998" max="9998" width="10" style="72" bestFit="1" customWidth="1"/>
    <col min="9999" max="9999" width="10.28515625" style="72" bestFit="1" customWidth="1"/>
    <col min="10000" max="10000" width="21.140625" style="72" customWidth="1"/>
    <col min="10001" max="10001" width="14" style="72" customWidth="1"/>
    <col min="10002" max="10002" width="17.42578125" style="72" customWidth="1"/>
    <col min="10003" max="10003" width="10.140625" style="72" bestFit="1" customWidth="1"/>
    <col min="10004" max="10240" width="9" style="72"/>
    <col min="10241" max="10241" width="4.140625" style="72" customWidth="1"/>
    <col min="10242" max="10242" width="4.28515625" style="72" customWidth="1"/>
    <col min="10243" max="10243" width="13.5703125" style="72" customWidth="1"/>
    <col min="10244" max="10244" width="65" style="72" customWidth="1"/>
    <col min="10245" max="10245" width="6.7109375" style="72" customWidth="1"/>
    <col min="10246" max="10246" width="8.42578125" style="72" customWidth="1"/>
    <col min="10247" max="10247" width="10" style="72" customWidth="1"/>
    <col min="10248" max="10248" width="15.7109375" style="72" customWidth="1"/>
    <col min="10249" max="10249" width="18.140625" style="72" customWidth="1"/>
    <col min="10250" max="10250" width="16.42578125" style="72" customWidth="1"/>
    <col min="10251" max="10251" width="9" style="72"/>
    <col min="10252" max="10252" width="11.42578125" style="72" customWidth="1"/>
    <col min="10253" max="10253" width="8.7109375" style="72" customWidth="1"/>
    <col min="10254" max="10254" width="10" style="72" bestFit="1" customWidth="1"/>
    <col min="10255" max="10255" width="10.28515625" style="72" bestFit="1" customWidth="1"/>
    <col min="10256" max="10256" width="21.140625" style="72" customWidth="1"/>
    <col min="10257" max="10257" width="14" style="72" customWidth="1"/>
    <col min="10258" max="10258" width="17.42578125" style="72" customWidth="1"/>
    <col min="10259" max="10259" width="10.140625" style="72" bestFit="1" customWidth="1"/>
    <col min="10260" max="10496" width="9" style="72"/>
    <col min="10497" max="10497" width="4.140625" style="72" customWidth="1"/>
    <col min="10498" max="10498" width="4.28515625" style="72" customWidth="1"/>
    <col min="10499" max="10499" width="13.5703125" style="72" customWidth="1"/>
    <col min="10500" max="10500" width="65" style="72" customWidth="1"/>
    <col min="10501" max="10501" width="6.7109375" style="72" customWidth="1"/>
    <col min="10502" max="10502" width="8.42578125" style="72" customWidth="1"/>
    <col min="10503" max="10503" width="10" style="72" customWidth="1"/>
    <col min="10504" max="10504" width="15.7109375" style="72" customWidth="1"/>
    <col min="10505" max="10505" width="18.140625" style="72" customWidth="1"/>
    <col min="10506" max="10506" width="16.42578125" style="72" customWidth="1"/>
    <col min="10507" max="10507" width="9" style="72"/>
    <col min="10508" max="10508" width="11.42578125" style="72" customWidth="1"/>
    <col min="10509" max="10509" width="8.7109375" style="72" customWidth="1"/>
    <col min="10510" max="10510" width="10" style="72" bestFit="1" customWidth="1"/>
    <col min="10511" max="10511" width="10.28515625" style="72" bestFit="1" customWidth="1"/>
    <col min="10512" max="10512" width="21.140625" style="72" customWidth="1"/>
    <col min="10513" max="10513" width="14" style="72" customWidth="1"/>
    <col min="10514" max="10514" width="17.42578125" style="72" customWidth="1"/>
    <col min="10515" max="10515" width="10.140625" style="72" bestFit="1" customWidth="1"/>
    <col min="10516" max="10752" width="9" style="72"/>
    <col min="10753" max="10753" width="4.140625" style="72" customWidth="1"/>
    <col min="10754" max="10754" width="4.28515625" style="72" customWidth="1"/>
    <col min="10755" max="10755" width="13.5703125" style="72" customWidth="1"/>
    <col min="10756" max="10756" width="65" style="72" customWidth="1"/>
    <col min="10757" max="10757" width="6.7109375" style="72" customWidth="1"/>
    <col min="10758" max="10758" width="8.42578125" style="72" customWidth="1"/>
    <col min="10759" max="10759" width="10" style="72" customWidth="1"/>
    <col min="10760" max="10760" width="15.7109375" style="72" customWidth="1"/>
    <col min="10761" max="10761" width="18.140625" style="72" customWidth="1"/>
    <col min="10762" max="10762" width="16.42578125" style="72" customWidth="1"/>
    <col min="10763" max="10763" width="9" style="72"/>
    <col min="10764" max="10764" width="11.42578125" style="72" customWidth="1"/>
    <col min="10765" max="10765" width="8.7109375" style="72" customWidth="1"/>
    <col min="10766" max="10766" width="10" style="72" bestFit="1" customWidth="1"/>
    <col min="10767" max="10767" width="10.28515625" style="72" bestFit="1" customWidth="1"/>
    <col min="10768" max="10768" width="21.140625" style="72" customWidth="1"/>
    <col min="10769" max="10769" width="14" style="72" customWidth="1"/>
    <col min="10770" max="10770" width="17.42578125" style="72" customWidth="1"/>
    <col min="10771" max="10771" width="10.140625" style="72" bestFit="1" customWidth="1"/>
    <col min="10772" max="11008" width="9" style="72"/>
    <col min="11009" max="11009" width="4.140625" style="72" customWidth="1"/>
    <col min="11010" max="11010" width="4.28515625" style="72" customWidth="1"/>
    <col min="11011" max="11011" width="13.5703125" style="72" customWidth="1"/>
    <col min="11012" max="11012" width="65" style="72" customWidth="1"/>
    <col min="11013" max="11013" width="6.7109375" style="72" customWidth="1"/>
    <col min="11014" max="11014" width="8.42578125" style="72" customWidth="1"/>
    <col min="11015" max="11015" width="10" style="72" customWidth="1"/>
    <col min="11016" max="11016" width="15.7109375" style="72" customWidth="1"/>
    <col min="11017" max="11017" width="18.140625" style="72" customWidth="1"/>
    <col min="11018" max="11018" width="16.42578125" style="72" customWidth="1"/>
    <col min="11019" max="11019" width="9" style="72"/>
    <col min="11020" max="11020" width="11.42578125" style="72" customWidth="1"/>
    <col min="11021" max="11021" width="8.7109375" style="72" customWidth="1"/>
    <col min="11022" max="11022" width="10" style="72" bestFit="1" customWidth="1"/>
    <col min="11023" max="11023" width="10.28515625" style="72" bestFit="1" customWidth="1"/>
    <col min="11024" max="11024" width="21.140625" style="72" customWidth="1"/>
    <col min="11025" max="11025" width="14" style="72" customWidth="1"/>
    <col min="11026" max="11026" width="17.42578125" style="72" customWidth="1"/>
    <col min="11027" max="11027" width="10.140625" style="72" bestFit="1" customWidth="1"/>
    <col min="11028" max="11264" width="9" style="72"/>
    <col min="11265" max="11265" width="4.140625" style="72" customWidth="1"/>
    <col min="11266" max="11266" width="4.28515625" style="72" customWidth="1"/>
    <col min="11267" max="11267" width="13.5703125" style="72" customWidth="1"/>
    <col min="11268" max="11268" width="65" style="72" customWidth="1"/>
    <col min="11269" max="11269" width="6.7109375" style="72" customWidth="1"/>
    <col min="11270" max="11270" width="8.42578125" style="72" customWidth="1"/>
    <col min="11271" max="11271" width="10" style="72" customWidth="1"/>
    <col min="11272" max="11272" width="15.7109375" style="72" customWidth="1"/>
    <col min="11273" max="11273" width="18.140625" style="72" customWidth="1"/>
    <col min="11274" max="11274" width="16.42578125" style="72" customWidth="1"/>
    <col min="11275" max="11275" width="9" style="72"/>
    <col min="11276" max="11276" width="11.42578125" style="72" customWidth="1"/>
    <col min="11277" max="11277" width="8.7109375" style="72" customWidth="1"/>
    <col min="11278" max="11278" width="10" style="72" bestFit="1" customWidth="1"/>
    <col min="11279" max="11279" width="10.28515625" style="72" bestFit="1" customWidth="1"/>
    <col min="11280" max="11280" width="21.140625" style="72" customWidth="1"/>
    <col min="11281" max="11281" width="14" style="72" customWidth="1"/>
    <col min="11282" max="11282" width="17.42578125" style="72" customWidth="1"/>
    <col min="11283" max="11283" width="10.140625" style="72" bestFit="1" customWidth="1"/>
    <col min="11284" max="11520" width="9" style="72"/>
    <col min="11521" max="11521" width="4.140625" style="72" customWidth="1"/>
    <col min="11522" max="11522" width="4.28515625" style="72" customWidth="1"/>
    <col min="11523" max="11523" width="13.5703125" style="72" customWidth="1"/>
    <col min="11524" max="11524" width="65" style="72" customWidth="1"/>
    <col min="11525" max="11525" width="6.7109375" style="72" customWidth="1"/>
    <col min="11526" max="11526" width="8.42578125" style="72" customWidth="1"/>
    <col min="11527" max="11527" width="10" style="72" customWidth="1"/>
    <col min="11528" max="11528" width="15.7109375" style="72" customWidth="1"/>
    <col min="11529" max="11529" width="18.140625" style="72" customWidth="1"/>
    <col min="11530" max="11530" width="16.42578125" style="72" customWidth="1"/>
    <col min="11531" max="11531" width="9" style="72"/>
    <col min="11532" max="11532" width="11.42578125" style="72" customWidth="1"/>
    <col min="11533" max="11533" width="8.7109375" style="72" customWidth="1"/>
    <col min="11534" max="11534" width="10" style="72" bestFit="1" customWidth="1"/>
    <col min="11535" max="11535" width="10.28515625" style="72" bestFit="1" customWidth="1"/>
    <col min="11536" max="11536" width="21.140625" style="72" customWidth="1"/>
    <col min="11537" max="11537" width="14" style="72" customWidth="1"/>
    <col min="11538" max="11538" width="17.42578125" style="72" customWidth="1"/>
    <col min="11539" max="11539" width="10.140625" style="72" bestFit="1" customWidth="1"/>
    <col min="11540" max="11776" width="9" style="72"/>
    <col min="11777" max="11777" width="4.140625" style="72" customWidth="1"/>
    <col min="11778" max="11778" width="4.28515625" style="72" customWidth="1"/>
    <col min="11779" max="11779" width="13.5703125" style="72" customWidth="1"/>
    <col min="11780" max="11780" width="65" style="72" customWidth="1"/>
    <col min="11781" max="11781" width="6.7109375" style="72" customWidth="1"/>
    <col min="11782" max="11782" width="8.42578125" style="72" customWidth="1"/>
    <col min="11783" max="11783" width="10" style="72" customWidth="1"/>
    <col min="11784" max="11784" width="15.7109375" style="72" customWidth="1"/>
    <col min="11785" max="11785" width="18.140625" style="72" customWidth="1"/>
    <col min="11786" max="11786" width="16.42578125" style="72" customWidth="1"/>
    <col min="11787" max="11787" width="9" style="72"/>
    <col min="11788" max="11788" width="11.42578125" style="72" customWidth="1"/>
    <col min="11789" max="11789" width="8.7109375" style="72" customWidth="1"/>
    <col min="11790" max="11790" width="10" style="72" bestFit="1" customWidth="1"/>
    <col min="11791" max="11791" width="10.28515625" style="72" bestFit="1" customWidth="1"/>
    <col min="11792" max="11792" width="21.140625" style="72" customWidth="1"/>
    <col min="11793" max="11793" width="14" style="72" customWidth="1"/>
    <col min="11794" max="11794" width="17.42578125" style="72" customWidth="1"/>
    <col min="11795" max="11795" width="10.140625" style="72" bestFit="1" customWidth="1"/>
    <col min="11796" max="12032" width="9" style="72"/>
    <col min="12033" max="12033" width="4.140625" style="72" customWidth="1"/>
    <col min="12034" max="12034" width="4.28515625" style="72" customWidth="1"/>
    <col min="12035" max="12035" width="13.5703125" style="72" customWidth="1"/>
    <col min="12036" max="12036" width="65" style="72" customWidth="1"/>
    <col min="12037" max="12037" width="6.7109375" style="72" customWidth="1"/>
    <col min="12038" max="12038" width="8.42578125" style="72" customWidth="1"/>
    <col min="12039" max="12039" width="10" style="72" customWidth="1"/>
    <col min="12040" max="12040" width="15.7109375" style="72" customWidth="1"/>
    <col min="12041" max="12041" width="18.140625" style="72" customWidth="1"/>
    <col min="12042" max="12042" width="16.42578125" style="72" customWidth="1"/>
    <col min="12043" max="12043" width="9" style="72"/>
    <col min="12044" max="12044" width="11.42578125" style="72" customWidth="1"/>
    <col min="12045" max="12045" width="8.7109375" style="72" customWidth="1"/>
    <col min="12046" max="12046" width="10" style="72" bestFit="1" customWidth="1"/>
    <col min="12047" max="12047" width="10.28515625" style="72" bestFit="1" customWidth="1"/>
    <col min="12048" max="12048" width="21.140625" style="72" customWidth="1"/>
    <col min="12049" max="12049" width="14" style="72" customWidth="1"/>
    <col min="12050" max="12050" width="17.42578125" style="72" customWidth="1"/>
    <col min="12051" max="12051" width="10.140625" style="72" bestFit="1" customWidth="1"/>
    <col min="12052" max="12288" width="9" style="72"/>
    <col min="12289" max="12289" width="4.140625" style="72" customWidth="1"/>
    <col min="12290" max="12290" width="4.28515625" style="72" customWidth="1"/>
    <col min="12291" max="12291" width="13.5703125" style="72" customWidth="1"/>
    <col min="12292" max="12292" width="65" style="72" customWidth="1"/>
    <col min="12293" max="12293" width="6.7109375" style="72" customWidth="1"/>
    <col min="12294" max="12294" width="8.42578125" style="72" customWidth="1"/>
    <col min="12295" max="12295" width="10" style="72" customWidth="1"/>
    <col min="12296" max="12296" width="15.7109375" style="72" customWidth="1"/>
    <col min="12297" max="12297" width="18.140625" style="72" customWidth="1"/>
    <col min="12298" max="12298" width="16.42578125" style="72" customWidth="1"/>
    <col min="12299" max="12299" width="9" style="72"/>
    <col min="12300" max="12300" width="11.42578125" style="72" customWidth="1"/>
    <col min="12301" max="12301" width="8.7109375" style="72" customWidth="1"/>
    <col min="12302" max="12302" width="10" style="72" bestFit="1" customWidth="1"/>
    <col min="12303" max="12303" width="10.28515625" style="72" bestFit="1" customWidth="1"/>
    <col min="12304" max="12304" width="21.140625" style="72" customWidth="1"/>
    <col min="12305" max="12305" width="14" style="72" customWidth="1"/>
    <col min="12306" max="12306" width="17.42578125" style="72" customWidth="1"/>
    <col min="12307" max="12307" width="10.140625" style="72" bestFit="1" customWidth="1"/>
    <col min="12308" max="12544" width="9" style="72"/>
    <col min="12545" max="12545" width="4.140625" style="72" customWidth="1"/>
    <col min="12546" max="12546" width="4.28515625" style="72" customWidth="1"/>
    <col min="12547" max="12547" width="13.5703125" style="72" customWidth="1"/>
    <col min="12548" max="12548" width="65" style="72" customWidth="1"/>
    <col min="12549" max="12549" width="6.7109375" style="72" customWidth="1"/>
    <col min="12550" max="12550" width="8.42578125" style="72" customWidth="1"/>
    <col min="12551" max="12551" width="10" style="72" customWidth="1"/>
    <col min="12552" max="12552" width="15.7109375" style="72" customWidth="1"/>
    <col min="12553" max="12553" width="18.140625" style="72" customWidth="1"/>
    <col min="12554" max="12554" width="16.42578125" style="72" customWidth="1"/>
    <col min="12555" max="12555" width="9" style="72"/>
    <col min="12556" max="12556" width="11.42578125" style="72" customWidth="1"/>
    <col min="12557" max="12557" width="8.7109375" style="72" customWidth="1"/>
    <col min="12558" max="12558" width="10" style="72" bestFit="1" customWidth="1"/>
    <col min="12559" max="12559" width="10.28515625" style="72" bestFit="1" customWidth="1"/>
    <col min="12560" max="12560" width="21.140625" style="72" customWidth="1"/>
    <col min="12561" max="12561" width="14" style="72" customWidth="1"/>
    <col min="12562" max="12562" width="17.42578125" style="72" customWidth="1"/>
    <col min="12563" max="12563" width="10.140625" style="72" bestFit="1" customWidth="1"/>
    <col min="12564" max="12800" width="9" style="72"/>
    <col min="12801" max="12801" width="4.140625" style="72" customWidth="1"/>
    <col min="12802" max="12802" width="4.28515625" style="72" customWidth="1"/>
    <col min="12803" max="12803" width="13.5703125" style="72" customWidth="1"/>
    <col min="12804" max="12804" width="65" style="72" customWidth="1"/>
    <col min="12805" max="12805" width="6.7109375" style="72" customWidth="1"/>
    <col min="12806" max="12806" width="8.42578125" style="72" customWidth="1"/>
    <col min="12807" max="12807" width="10" style="72" customWidth="1"/>
    <col min="12808" max="12808" width="15.7109375" style="72" customWidth="1"/>
    <col min="12809" max="12809" width="18.140625" style="72" customWidth="1"/>
    <col min="12810" max="12810" width="16.42578125" style="72" customWidth="1"/>
    <col min="12811" max="12811" width="9" style="72"/>
    <col min="12812" max="12812" width="11.42578125" style="72" customWidth="1"/>
    <col min="12813" max="12813" width="8.7109375" style="72" customWidth="1"/>
    <col min="12814" max="12814" width="10" style="72" bestFit="1" customWidth="1"/>
    <col min="12815" max="12815" width="10.28515625" style="72" bestFit="1" customWidth="1"/>
    <col min="12816" max="12816" width="21.140625" style="72" customWidth="1"/>
    <col min="12817" max="12817" width="14" style="72" customWidth="1"/>
    <col min="12818" max="12818" width="17.42578125" style="72" customWidth="1"/>
    <col min="12819" max="12819" width="10.140625" style="72" bestFit="1" customWidth="1"/>
    <col min="12820" max="13056" width="9" style="72"/>
    <col min="13057" max="13057" width="4.140625" style="72" customWidth="1"/>
    <col min="13058" max="13058" width="4.28515625" style="72" customWidth="1"/>
    <col min="13059" max="13059" width="13.5703125" style="72" customWidth="1"/>
    <col min="13060" max="13060" width="65" style="72" customWidth="1"/>
    <col min="13061" max="13061" width="6.7109375" style="72" customWidth="1"/>
    <col min="13062" max="13062" width="8.42578125" style="72" customWidth="1"/>
    <col min="13063" max="13063" width="10" style="72" customWidth="1"/>
    <col min="13064" max="13064" width="15.7109375" style="72" customWidth="1"/>
    <col min="13065" max="13065" width="18.140625" style="72" customWidth="1"/>
    <col min="13066" max="13066" width="16.42578125" style="72" customWidth="1"/>
    <col min="13067" max="13067" width="9" style="72"/>
    <col min="13068" max="13068" width="11.42578125" style="72" customWidth="1"/>
    <col min="13069" max="13069" width="8.7109375" style="72" customWidth="1"/>
    <col min="13070" max="13070" width="10" style="72" bestFit="1" customWidth="1"/>
    <col min="13071" max="13071" width="10.28515625" style="72" bestFit="1" customWidth="1"/>
    <col min="13072" max="13072" width="21.140625" style="72" customWidth="1"/>
    <col min="13073" max="13073" width="14" style="72" customWidth="1"/>
    <col min="13074" max="13074" width="17.42578125" style="72" customWidth="1"/>
    <col min="13075" max="13075" width="10.140625" style="72" bestFit="1" customWidth="1"/>
    <col min="13076" max="13312" width="9" style="72"/>
    <col min="13313" max="13313" width="4.140625" style="72" customWidth="1"/>
    <col min="13314" max="13314" width="4.28515625" style="72" customWidth="1"/>
    <col min="13315" max="13315" width="13.5703125" style="72" customWidth="1"/>
    <col min="13316" max="13316" width="65" style="72" customWidth="1"/>
    <col min="13317" max="13317" width="6.7109375" style="72" customWidth="1"/>
    <col min="13318" max="13318" width="8.42578125" style="72" customWidth="1"/>
    <col min="13319" max="13319" width="10" style="72" customWidth="1"/>
    <col min="13320" max="13320" width="15.7109375" style="72" customWidth="1"/>
    <col min="13321" max="13321" width="18.140625" style="72" customWidth="1"/>
    <col min="13322" max="13322" width="16.42578125" style="72" customWidth="1"/>
    <col min="13323" max="13323" width="9" style="72"/>
    <col min="13324" max="13324" width="11.42578125" style="72" customWidth="1"/>
    <col min="13325" max="13325" width="8.7109375" style="72" customWidth="1"/>
    <col min="13326" max="13326" width="10" style="72" bestFit="1" customWidth="1"/>
    <col min="13327" max="13327" width="10.28515625" style="72" bestFit="1" customWidth="1"/>
    <col min="13328" max="13328" width="21.140625" style="72" customWidth="1"/>
    <col min="13329" max="13329" width="14" style="72" customWidth="1"/>
    <col min="13330" max="13330" width="17.42578125" style="72" customWidth="1"/>
    <col min="13331" max="13331" width="10.140625" style="72" bestFit="1" customWidth="1"/>
    <col min="13332" max="13568" width="9" style="72"/>
    <col min="13569" max="13569" width="4.140625" style="72" customWidth="1"/>
    <col min="13570" max="13570" width="4.28515625" style="72" customWidth="1"/>
    <col min="13571" max="13571" width="13.5703125" style="72" customWidth="1"/>
    <col min="13572" max="13572" width="65" style="72" customWidth="1"/>
    <col min="13573" max="13573" width="6.7109375" style="72" customWidth="1"/>
    <col min="13574" max="13574" width="8.42578125" style="72" customWidth="1"/>
    <col min="13575" max="13575" width="10" style="72" customWidth="1"/>
    <col min="13576" max="13576" width="15.7109375" style="72" customWidth="1"/>
    <col min="13577" max="13577" width="18.140625" style="72" customWidth="1"/>
    <col min="13578" max="13578" width="16.42578125" style="72" customWidth="1"/>
    <col min="13579" max="13579" width="9" style="72"/>
    <col min="13580" max="13580" width="11.42578125" style="72" customWidth="1"/>
    <col min="13581" max="13581" width="8.7109375" style="72" customWidth="1"/>
    <col min="13582" max="13582" width="10" style="72" bestFit="1" customWidth="1"/>
    <col min="13583" max="13583" width="10.28515625" style="72" bestFit="1" customWidth="1"/>
    <col min="13584" max="13584" width="21.140625" style="72" customWidth="1"/>
    <col min="13585" max="13585" width="14" style="72" customWidth="1"/>
    <col min="13586" max="13586" width="17.42578125" style="72" customWidth="1"/>
    <col min="13587" max="13587" width="10.140625" style="72" bestFit="1" customWidth="1"/>
    <col min="13588" max="13824" width="9" style="72"/>
    <col min="13825" max="13825" width="4.140625" style="72" customWidth="1"/>
    <col min="13826" max="13826" width="4.28515625" style="72" customWidth="1"/>
    <col min="13827" max="13827" width="13.5703125" style="72" customWidth="1"/>
    <col min="13828" max="13828" width="65" style="72" customWidth="1"/>
    <col min="13829" max="13829" width="6.7109375" style="72" customWidth="1"/>
    <col min="13830" max="13830" width="8.42578125" style="72" customWidth="1"/>
    <col min="13831" max="13831" width="10" style="72" customWidth="1"/>
    <col min="13832" max="13832" width="15.7109375" style="72" customWidth="1"/>
    <col min="13833" max="13833" width="18.140625" style="72" customWidth="1"/>
    <col min="13834" max="13834" width="16.42578125" style="72" customWidth="1"/>
    <col min="13835" max="13835" width="9" style="72"/>
    <col min="13836" max="13836" width="11.42578125" style="72" customWidth="1"/>
    <col min="13837" max="13837" width="8.7109375" style="72" customWidth="1"/>
    <col min="13838" max="13838" width="10" style="72" bestFit="1" customWidth="1"/>
    <col min="13839" max="13839" width="10.28515625" style="72" bestFit="1" customWidth="1"/>
    <col min="13840" max="13840" width="21.140625" style="72" customWidth="1"/>
    <col min="13841" max="13841" width="14" style="72" customWidth="1"/>
    <col min="13842" max="13842" width="17.42578125" style="72" customWidth="1"/>
    <col min="13843" max="13843" width="10.140625" style="72" bestFit="1" customWidth="1"/>
    <col min="13844" max="14080" width="9" style="72"/>
    <col min="14081" max="14081" width="4.140625" style="72" customWidth="1"/>
    <col min="14082" max="14082" width="4.28515625" style="72" customWidth="1"/>
    <col min="14083" max="14083" width="13.5703125" style="72" customWidth="1"/>
    <col min="14084" max="14084" width="65" style="72" customWidth="1"/>
    <col min="14085" max="14085" width="6.7109375" style="72" customWidth="1"/>
    <col min="14086" max="14086" width="8.42578125" style="72" customWidth="1"/>
    <col min="14087" max="14087" width="10" style="72" customWidth="1"/>
    <col min="14088" max="14088" width="15.7109375" style="72" customWidth="1"/>
    <col min="14089" max="14089" width="18.140625" style="72" customWidth="1"/>
    <col min="14090" max="14090" width="16.42578125" style="72" customWidth="1"/>
    <col min="14091" max="14091" width="9" style="72"/>
    <col min="14092" max="14092" width="11.42578125" style="72" customWidth="1"/>
    <col min="14093" max="14093" width="8.7109375" style="72" customWidth="1"/>
    <col min="14094" max="14094" width="10" style="72" bestFit="1" customWidth="1"/>
    <col min="14095" max="14095" width="10.28515625" style="72" bestFit="1" customWidth="1"/>
    <col min="14096" max="14096" width="21.140625" style="72" customWidth="1"/>
    <col min="14097" max="14097" width="14" style="72" customWidth="1"/>
    <col min="14098" max="14098" width="17.42578125" style="72" customWidth="1"/>
    <col min="14099" max="14099" width="10.140625" style="72" bestFit="1" customWidth="1"/>
    <col min="14100" max="14336" width="9" style="72"/>
    <col min="14337" max="14337" width="4.140625" style="72" customWidth="1"/>
    <col min="14338" max="14338" width="4.28515625" style="72" customWidth="1"/>
    <col min="14339" max="14339" width="13.5703125" style="72" customWidth="1"/>
    <col min="14340" max="14340" width="65" style="72" customWidth="1"/>
    <col min="14341" max="14341" width="6.7109375" style="72" customWidth="1"/>
    <col min="14342" max="14342" width="8.42578125" style="72" customWidth="1"/>
    <col min="14343" max="14343" width="10" style="72" customWidth="1"/>
    <col min="14344" max="14344" width="15.7109375" style="72" customWidth="1"/>
    <col min="14345" max="14345" width="18.140625" style="72" customWidth="1"/>
    <col min="14346" max="14346" width="16.42578125" style="72" customWidth="1"/>
    <col min="14347" max="14347" width="9" style="72"/>
    <col min="14348" max="14348" width="11.42578125" style="72" customWidth="1"/>
    <col min="14349" max="14349" width="8.7109375" style="72" customWidth="1"/>
    <col min="14350" max="14350" width="10" style="72" bestFit="1" customWidth="1"/>
    <col min="14351" max="14351" width="10.28515625" style="72" bestFit="1" customWidth="1"/>
    <col min="14352" max="14352" width="21.140625" style="72" customWidth="1"/>
    <col min="14353" max="14353" width="14" style="72" customWidth="1"/>
    <col min="14354" max="14354" width="17.42578125" style="72" customWidth="1"/>
    <col min="14355" max="14355" width="10.140625" style="72" bestFit="1" customWidth="1"/>
    <col min="14356" max="14592" width="9" style="72"/>
    <col min="14593" max="14593" width="4.140625" style="72" customWidth="1"/>
    <col min="14594" max="14594" width="4.28515625" style="72" customWidth="1"/>
    <col min="14595" max="14595" width="13.5703125" style="72" customWidth="1"/>
    <col min="14596" max="14596" width="65" style="72" customWidth="1"/>
    <col min="14597" max="14597" width="6.7109375" style="72" customWidth="1"/>
    <col min="14598" max="14598" width="8.42578125" style="72" customWidth="1"/>
    <col min="14599" max="14599" width="10" style="72" customWidth="1"/>
    <col min="14600" max="14600" width="15.7109375" style="72" customWidth="1"/>
    <col min="14601" max="14601" width="18.140625" style="72" customWidth="1"/>
    <col min="14602" max="14602" width="16.42578125" style="72" customWidth="1"/>
    <col min="14603" max="14603" width="9" style="72"/>
    <col min="14604" max="14604" width="11.42578125" style="72" customWidth="1"/>
    <col min="14605" max="14605" width="8.7109375" style="72" customWidth="1"/>
    <col min="14606" max="14606" width="10" style="72" bestFit="1" customWidth="1"/>
    <col min="14607" max="14607" width="10.28515625" style="72" bestFit="1" customWidth="1"/>
    <col min="14608" max="14608" width="21.140625" style="72" customWidth="1"/>
    <col min="14609" max="14609" width="14" style="72" customWidth="1"/>
    <col min="14610" max="14610" width="17.42578125" style="72" customWidth="1"/>
    <col min="14611" max="14611" width="10.140625" style="72" bestFit="1" customWidth="1"/>
    <col min="14612" max="14848" width="9" style="72"/>
    <col min="14849" max="14849" width="4.140625" style="72" customWidth="1"/>
    <col min="14850" max="14850" width="4.28515625" style="72" customWidth="1"/>
    <col min="14851" max="14851" width="13.5703125" style="72" customWidth="1"/>
    <col min="14852" max="14852" width="65" style="72" customWidth="1"/>
    <col min="14853" max="14853" width="6.7109375" style="72" customWidth="1"/>
    <col min="14854" max="14854" width="8.42578125" style="72" customWidth="1"/>
    <col min="14855" max="14855" width="10" style="72" customWidth="1"/>
    <col min="14856" max="14856" width="15.7109375" style="72" customWidth="1"/>
    <col min="14857" max="14857" width="18.140625" style="72" customWidth="1"/>
    <col min="14858" max="14858" width="16.42578125" style="72" customWidth="1"/>
    <col min="14859" max="14859" width="9" style="72"/>
    <col min="14860" max="14860" width="11.42578125" style="72" customWidth="1"/>
    <col min="14861" max="14861" width="8.7109375" style="72" customWidth="1"/>
    <col min="14862" max="14862" width="10" style="72" bestFit="1" customWidth="1"/>
    <col min="14863" max="14863" width="10.28515625" style="72" bestFit="1" customWidth="1"/>
    <col min="14864" max="14864" width="21.140625" style="72" customWidth="1"/>
    <col min="14865" max="14865" width="14" style="72" customWidth="1"/>
    <col min="14866" max="14866" width="17.42578125" style="72" customWidth="1"/>
    <col min="14867" max="14867" width="10.140625" style="72" bestFit="1" customWidth="1"/>
    <col min="14868" max="15104" width="9" style="72"/>
    <col min="15105" max="15105" width="4.140625" style="72" customWidth="1"/>
    <col min="15106" max="15106" width="4.28515625" style="72" customWidth="1"/>
    <col min="15107" max="15107" width="13.5703125" style="72" customWidth="1"/>
    <col min="15108" max="15108" width="65" style="72" customWidth="1"/>
    <col min="15109" max="15109" width="6.7109375" style="72" customWidth="1"/>
    <col min="15110" max="15110" width="8.42578125" style="72" customWidth="1"/>
    <col min="15111" max="15111" width="10" style="72" customWidth="1"/>
    <col min="15112" max="15112" width="15.7109375" style="72" customWidth="1"/>
    <col min="15113" max="15113" width="18.140625" style="72" customWidth="1"/>
    <col min="15114" max="15114" width="16.42578125" style="72" customWidth="1"/>
    <col min="15115" max="15115" width="9" style="72"/>
    <col min="15116" max="15116" width="11.42578125" style="72" customWidth="1"/>
    <col min="15117" max="15117" width="8.7109375" style="72" customWidth="1"/>
    <col min="15118" max="15118" width="10" style="72" bestFit="1" customWidth="1"/>
    <col min="15119" max="15119" width="10.28515625" style="72" bestFit="1" customWidth="1"/>
    <col min="15120" max="15120" width="21.140625" style="72" customWidth="1"/>
    <col min="15121" max="15121" width="14" style="72" customWidth="1"/>
    <col min="15122" max="15122" width="17.42578125" style="72" customWidth="1"/>
    <col min="15123" max="15123" width="10.140625" style="72" bestFit="1" customWidth="1"/>
    <col min="15124" max="15360" width="9" style="72"/>
    <col min="15361" max="15361" width="4.140625" style="72" customWidth="1"/>
    <col min="15362" max="15362" width="4.28515625" style="72" customWidth="1"/>
    <col min="15363" max="15363" width="13.5703125" style="72" customWidth="1"/>
    <col min="15364" max="15364" width="65" style="72" customWidth="1"/>
    <col min="15365" max="15365" width="6.7109375" style="72" customWidth="1"/>
    <col min="15366" max="15366" width="8.42578125" style="72" customWidth="1"/>
    <col min="15367" max="15367" width="10" style="72" customWidth="1"/>
    <col min="15368" max="15368" width="15.7109375" style="72" customWidth="1"/>
    <col min="15369" max="15369" width="18.140625" style="72" customWidth="1"/>
    <col min="15370" max="15370" width="16.42578125" style="72" customWidth="1"/>
    <col min="15371" max="15371" width="9" style="72"/>
    <col min="15372" max="15372" width="11.42578125" style="72" customWidth="1"/>
    <col min="15373" max="15373" width="8.7109375" style="72" customWidth="1"/>
    <col min="15374" max="15374" width="10" style="72" bestFit="1" customWidth="1"/>
    <col min="15375" max="15375" width="10.28515625" style="72" bestFit="1" customWidth="1"/>
    <col min="15376" max="15376" width="21.140625" style="72" customWidth="1"/>
    <col min="15377" max="15377" width="14" style="72" customWidth="1"/>
    <col min="15378" max="15378" width="17.42578125" style="72" customWidth="1"/>
    <col min="15379" max="15379" width="10.140625" style="72" bestFit="1" customWidth="1"/>
    <col min="15380" max="15616" width="9" style="72"/>
    <col min="15617" max="15617" width="4.140625" style="72" customWidth="1"/>
    <col min="15618" max="15618" width="4.28515625" style="72" customWidth="1"/>
    <col min="15619" max="15619" width="13.5703125" style="72" customWidth="1"/>
    <col min="15620" max="15620" width="65" style="72" customWidth="1"/>
    <col min="15621" max="15621" width="6.7109375" style="72" customWidth="1"/>
    <col min="15622" max="15622" width="8.42578125" style="72" customWidth="1"/>
    <col min="15623" max="15623" width="10" style="72" customWidth="1"/>
    <col min="15624" max="15624" width="15.7109375" style="72" customWidth="1"/>
    <col min="15625" max="15625" width="18.140625" style="72" customWidth="1"/>
    <col min="15626" max="15626" width="16.42578125" style="72" customWidth="1"/>
    <col min="15627" max="15627" width="9" style="72"/>
    <col min="15628" max="15628" width="11.42578125" style="72" customWidth="1"/>
    <col min="15629" max="15629" width="8.7109375" style="72" customWidth="1"/>
    <col min="15630" max="15630" width="10" style="72" bestFit="1" customWidth="1"/>
    <col min="15631" max="15631" width="10.28515625" style="72" bestFit="1" customWidth="1"/>
    <col min="15632" max="15632" width="21.140625" style="72" customWidth="1"/>
    <col min="15633" max="15633" width="14" style="72" customWidth="1"/>
    <col min="15634" max="15634" width="17.42578125" style="72" customWidth="1"/>
    <col min="15635" max="15635" width="10.140625" style="72" bestFit="1" customWidth="1"/>
    <col min="15636" max="15872" width="9" style="72"/>
    <col min="15873" max="15873" width="4.140625" style="72" customWidth="1"/>
    <col min="15874" max="15874" width="4.28515625" style="72" customWidth="1"/>
    <col min="15875" max="15875" width="13.5703125" style="72" customWidth="1"/>
    <col min="15876" max="15876" width="65" style="72" customWidth="1"/>
    <col min="15877" max="15877" width="6.7109375" style="72" customWidth="1"/>
    <col min="15878" max="15878" width="8.42578125" style="72" customWidth="1"/>
    <col min="15879" max="15879" width="10" style="72" customWidth="1"/>
    <col min="15880" max="15880" width="15.7109375" style="72" customWidth="1"/>
    <col min="15881" max="15881" width="18.140625" style="72" customWidth="1"/>
    <col min="15882" max="15882" width="16.42578125" style="72" customWidth="1"/>
    <col min="15883" max="15883" width="9" style="72"/>
    <col min="15884" max="15884" width="11.42578125" style="72" customWidth="1"/>
    <col min="15885" max="15885" width="8.7109375" style="72" customWidth="1"/>
    <col min="15886" max="15886" width="10" style="72" bestFit="1" customWidth="1"/>
    <col min="15887" max="15887" width="10.28515625" style="72" bestFit="1" customWidth="1"/>
    <col min="15888" max="15888" width="21.140625" style="72" customWidth="1"/>
    <col min="15889" max="15889" width="14" style="72" customWidth="1"/>
    <col min="15890" max="15890" width="17.42578125" style="72" customWidth="1"/>
    <col min="15891" max="15891" width="10.140625" style="72" bestFit="1" customWidth="1"/>
    <col min="15892" max="16128" width="9" style="72"/>
    <col min="16129" max="16129" width="4.140625" style="72" customWidth="1"/>
    <col min="16130" max="16130" width="4.28515625" style="72" customWidth="1"/>
    <col min="16131" max="16131" width="13.5703125" style="72" customWidth="1"/>
    <col min="16132" max="16132" width="65" style="72" customWidth="1"/>
    <col min="16133" max="16133" width="6.7109375" style="72" customWidth="1"/>
    <col min="16134" max="16134" width="8.42578125" style="72" customWidth="1"/>
    <col min="16135" max="16135" width="10" style="72" customWidth="1"/>
    <col min="16136" max="16136" width="15.7109375" style="72" customWidth="1"/>
    <col min="16137" max="16137" width="18.140625" style="72" customWidth="1"/>
    <col min="16138" max="16138" width="16.42578125" style="72" customWidth="1"/>
    <col min="16139" max="16139" width="9" style="72"/>
    <col min="16140" max="16140" width="11.42578125" style="72" customWidth="1"/>
    <col min="16141" max="16141" width="8.7109375" style="72" customWidth="1"/>
    <col min="16142" max="16142" width="10" style="72" bestFit="1" customWidth="1"/>
    <col min="16143" max="16143" width="10.28515625" style="72" bestFit="1" customWidth="1"/>
    <col min="16144" max="16144" width="21.140625" style="72" customWidth="1"/>
    <col min="16145" max="16145" width="14" style="72" customWidth="1"/>
    <col min="16146" max="16146" width="17.42578125" style="72" customWidth="1"/>
    <col min="16147" max="16147" width="10.140625" style="72" bestFit="1" customWidth="1"/>
    <col min="16148" max="16384" width="9" style="72"/>
  </cols>
  <sheetData>
    <row r="1" spans="1:108" s="5" customFormat="1" ht="20.25" customHeight="1">
      <c r="A1" s="1" t="s">
        <v>170</v>
      </c>
      <c r="B1" s="2"/>
      <c r="C1" s="2"/>
      <c r="D1" s="2"/>
      <c r="E1" s="2"/>
      <c r="F1" s="2"/>
      <c r="G1" s="2"/>
      <c r="H1" s="2"/>
      <c r="I1" s="3"/>
      <c r="J1" s="4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</row>
    <row r="2" spans="1:108" s="7" customFormat="1" ht="13.5" customHeight="1">
      <c r="A2" s="164" t="s">
        <v>0</v>
      </c>
      <c r="B2" s="165"/>
      <c r="C2" s="165"/>
      <c r="D2" s="165"/>
      <c r="E2" s="165"/>
      <c r="F2" s="165"/>
      <c r="G2" s="165"/>
      <c r="H2" s="165"/>
      <c r="I2" s="165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</row>
    <row r="3" spans="1:108" s="7" customFormat="1" ht="13.5" customHeight="1">
      <c r="A3" s="162" t="s">
        <v>38</v>
      </c>
      <c r="B3" s="163"/>
      <c r="C3" s="163"/>
      <c r="D3" s="163"/>
      <c r="E3" s="9"/>
      <c r="F3" s="2"/>
      <c r="G3" s="2"/>
      <c r="H3" s="3"/>
      <c r="I3" s="3"/>
      <c r="J3" s="17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</row>
    <row r="4" spans="1:108" s="7" customFormat="1" ht="13.5" customHeight="1">
      <c r="A4" s="8" t="s">
        <v>162</v>
      </c>
      <c r="B4" s="9"/>
      <c r="C4" s="9"/>
      <c r="D4" s="9"/>
      <c r="E4" s="9"/>
      <c r="F4" s="2"/>
      <c r="G4" s="2"/>
      <c r="H4" s="3"/>
      <c r="I4" s="3"/>
      <c r="J4" s="45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</row>
    <row r="5" spans="1:108" s="15" customFormat="1" ht="12.75" customHeight="1">
      <c r="A5" s="10"/>
      <c r="B5" s="10"/>
      <c r="C5" s="10"/>
      <c r="D5" s="11"/>
      <c r="E5" s="10"/>
      <c r="F5" s="10"/>
      <c r="G5" s="12"/>
      <c r="H5" s="12"/>
      <c r="I5" s="13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</row>
    <row r="6" spans="1:108" s="15" customFormat="1" ht="24.75" customHeight="1">
      <c r="A6" s="16" t="s">
        <v>1</v>
      </c>
      <c r="B6" s="16" t="s">
        <v>2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7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</row>
    <row r="7" spans="1:108" s="15" customFormat="1" ht="12.75" customHeight="1">
      <c r="A7" s="16" t="s">
        <v>10</v>
      </c>
      <c r="B7" s="16" t="s">
        <v>11</v>
      </c>
      <c r="C7" s="16" t="s">
        <v>12</v>
      </c>
      <c r="D7" s="16" t="s">
        <v>13</v>
      </c>
      <c r="E7" s="16" t="s">
        <v>14</v>
      </c>
      <c r="F7" s="16" t="s">
        <v>15</v>
      </c>
      <c r="G7" s="16" t="s">
        <v>16</v>
      </c>
      <c r="H7" s="16">
        <v>8</v>
      </c>
      <c r="I7" s="16">
        <v>9</v>
      </c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</row>
    <row r="8" spans="1:108" s="15" customFormat="1" ht="21" customHeight="1">
      <c r="A8" s="18"/>
      <c r="B8" s="19"/>
      <c r="C8" s="20" t="s">
        <v>17</v>
      </c>
      <c r="D8" s="20" t="s">
        <v>18</v>
      </c>
      <c r="E8" s="20"/>
      <c r="F8" s="21"/>
      <c r="G8" s="22"/>
      <c r="H8" s="22">
        <f>H9+H81+H156</f>
        <v>0</v>
      </c>
      <c r="I8" s="13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</row>
    <row r="9" spans="1:108" s="33" customFormat="1" ht="13.5" customHeight="1">
      <c r="A9" s="96"/>
      <c r="B9" s="97"/>
      <c r="C9" s="23">
        <v>751</v>
      </c>
      <c r="D9" s="98" t="s">
        <v>39</v>
      </c>
      <c r="E9" s="23"/>
      <c r="F9" s="99"/>
      <c r="G9" s="24"/>
      <c r="H9" s="100">
        <f>SUM(H10:H80)</f>
        <v>0</v>
      </c>
      <c r="I9" s="101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</row>
    <row r="10" spans="1:108" s="7" customFormat="1" ht="13.5" customHeight="1">
      <c r="A10" s="41">
        <v>1</v>
      </c>
      <c r="B10" s="42">
        <v>751</v>
      </c>
      <c r="C10" s="42" t="s">
        <v>40</v>
      </c>
      <c r="D10" s="42" t="s">
        <v>41</v>
      </c>
      <c r="E10" s="42" t="s">
        <v>19</v>
      </c>
      <c r="F10" s="52">
        <f>SUM(F12)</f>
        <v>1</v>
      </c>
      <c r="G10" s="43"/>
      <c r="H10" s="43">
        <f>F10*G10</f>
        <v>0</v>
      </c>
      <c r="I10" s="44" t="s">
        <v>20</v>
      </c>
      <c r="J10" s="6"/>
      <c r="K10" s="102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</row>
    <row r="11" spans="1:108" s="7" customFormat="1" ht="13.5" customHeight="1">
      <c r="A11" s="53"/>
      <c r="B11" s="55"/>
      <c r="C11" s="55"/>
      <c r="D11" s="48" t="s">
        <v>42</v>
      </c>
      <c r="E11" s="55"/>
      <c r="F11" s="103"/>
      <c r="G11" s="104"/>
      <c r="H11" s="43"/>
      <c r="I11" s="51"/>
      <c r="J11" s="45"/>
      <c r="K11" s="57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</row>
    <row r="12" spans="1:108" s="3" customFormat="1" ht="13.5" customHeight="1">
      <c r="A12" s="37"/>
      <c r="B12" s="105"/>
      <c r="C12" s="38"/>
      <c r="D12" s="48" t="s">
        <v>34</v>
      </c>
      <c r="E12" s="25"/>
      <c r="F12" s="29">
        <v>1</v>
      </c>
      <c r="G12" s="106"/>
      <c r="H12" s="24"/>
      <c r="I12" s="107"/>
      <c r="J12" s="58"/>
      <c r="K12" s="108"/>
      <c r="Q12" s="6"/>
    </row>
    <row r="13" spans="1:108" s="7" customFormat="1" ht="27" customHeight="1">
      <c r="A13" s="41"/>
      <c r="B13" s="42"/>
      <c r="C13" s="42"/>
      <c r="D13" s="48" t="s">
        <v>43</v>
      </c>
      <c r="E13" s="42"/>
      <c r="F13" s="52"/>
      <c r="G13" s="43"/>
      <c r="H13" s="43"/>
      <c r="I13" s="44"/>
      <c r="J13" s="58"/>
      <c r="K13" s="6"/>
      <c r="L13" s="6"/>
      <c r="M13" s="58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</row>
    <row r="14" spans="1:108" s="7" customFormat="1" ht="13.5" customHeight="1">
      <c r="A14" s="41">
        <v>2</v>
      </c>
      <c r="B14" s="42">
        <v>751</v>
      </c>
      <c r="C14" s="42" t="s">
        <v>44</v>
      </c>
      <c r="D14" s="42" t="s">
        <v>41</v>
      </c>
      <c r="E14" s="42" t="s">
        <v>19</v>
      </c>
      <c r="F14" s="52">
        <f>SUM(F16)</f>
        <v>1</v>
      </c>
      <c r="G14" s="43"/>
      <c r="H14" s="43">
        <f>F14*G14</f>
        <v>0</v>
      </c>
      <c r="I14" s="44" t="s">
        <v>20</v>
      </c>
      <c r="J14" s="6"/>
      <c r="K14" s="102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</row>
    <row r="15" spans="1:108" s="7" customFormat="1" ht="13.5" customHeight="1">
      <c r="A15" s="53"/>
      <c r="B15" s="55"/>
      <c r="C15" s="55"/>
      <c r="D15" s="48" t="s">
        <v>45</v>
      </c>
      <c r="E15" s="55"/>
      <c r="F15" s="103"/>
      <c r="G15" s="104"/>
      <c r="H15" s="43"/>
      <c r="I15" s="51"/>
      <c r="J15" s="45"/>
      <c r="K15" s="57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</row>
    <row r="16" spans="1:108" s="3" customFormat="1" ht="13.5" customHeight="1">
      <c r="A16" s="37"/>
      <c r="B16" s="105"/>
      <c r="C16" s="38"/>
      <c r="D16" s="48" t="s">
        <v>37</v>
      </c>
      <c r="E16" s="25"/>
      <c r="F16" s="29">
        <v>1</v>
      </c>
      <c r="G16" s="106"/>
      <c r="H16" s="24"/>
      <c r="I16" s="107"/>
      <c r="J16" s="58"/>
      <c r="K16" s="109"/>
      <c r="Q16" s="6"/>
    </row>
    <row r="17" spans="1:108" s="7" customFormat="1" ht="27" customHeight="1">
      <c r="A17" s="41"/>
      <c r="B17" s="42"/>
      <c r="C17" s="42"/>
      <c r="D17" s="48" t="s">
        <v>43</v>
      </c>
      <c r="E17" s="42"/>
      <c r="F17" s="52"/>
      <c r="G17" s="43"/>
      <c r="H17" s="43"/>
      <c r="I17" s="44"/>
      <c r="J17" s="58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</row>
    <row r="18" spans="1:108" s="7" customFormat="1" ht="13.5" customHeight="1">
      <c r="A18" s="41">
        <v>3</v>
      </c>
      <c r="B18" s="42">
        <v>751</v>
      </c>
      <c r="C18" s="42" t="s">
        <v>46</v>
      </c>
      <c r="D18" s="42" t="s">
        <v>47</v>
      </c>
      <c r="E18" s="42" t="s">
        <v>19</v>
      </c>
      <c r="F18" s="52">
        <f>SUM(F20:F22)</f>
        <v>3</v>
      </c>
      <c r="G18" s="43"/>
      <c r="H18" s="43">
        <f>F18*G18</f>
        <v>0</v>
      </c>
      <c r="I18" s="44" t="s">
        <v>20</v>
      </c>
      <c r="J18" s="6"/>
      <c r="K18" s="102"/>
      <c r="L18" s="58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</row>
    <row r="19" spans="1:108" s="7" customFormat="1" ht="13.5" customHeight="1">
      <c r="A19" s="53"/>
      <c r="B19" s="55"/>
      <c r="C19" s="55"/>
      <c r="D19" s="48" t="s">
        <v>48</v>
      </c>
      <c r="E19" s="55"/>
      <c r="F19" s="103"/>
      <c r="G19" s="104"/>
      <c r="H19" s="43"/>
      <c r="I19" s="51"/>
      <c r="J19" s="45"/>
      <c r="K19" s="57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</row>
    <row r="20" spans="1:108" s="3" customFormat="1" ht="13.5" customHeight="1">
      <c r="A20" s="37"/>
      <c r="B20" s="105"/>
      <c r="C20" s="38"/>
      <c r="D20" s="48" t="s">
        <v>35</v>
      </c>
      <c r="E20" s="25"/>
      <c r="F20" s="29">
        <v>1</v>
      </c>
      <c r="G20" s="106"/>
      <c r="H20" s="24"/>
      <c r="I20" s="107"/>
      <c r="J20" s="58"/>
      <c r="K20" s="108"/>
    </row>
    <row r="21" spans="1:108" s="3" customFormat="1" ht="13.5" customHeight="1">
      <c r="A21" s="37"/>
      <c r="B21" s="105"/>
      <c r="C21" s="38"/>
      <c r="D21" s="48" t="s">
        <v>21</v>
      </c>
      <c r="E21" s="25"/>
      <c r="F21" s="29">
        <v>1</v>
      </c>
      <c r="G21" s="106"/>
      <c r="H21" s="24"/>
      <c r="I21" s="107"/>
      <c r="J21" s="58"/>
      <c r="K21" s="102"/>
    </row>
    <row r="22" spans="1:108" s="3" customFormat="1" ht="13.5" customHeight="1">
      <c r="A22" s="37"/>
      <c r="B22" s="105"/>
      <c r="C22" s="38"/>
      <c r="D22" s="48" t="s">
        <v>36</v>
      </c>
      <c r="E22" s="25"/>
      <c r="F22" s="29">
        <v>1</v>
      </c>
      <c r="G22" s="106"/>
      <c r="H22" s="24"/>
      <c r="I22" s="107"/>
      <c r="J22" s="6"/>
      <c r="K22" s="102"/>
    </row>
    <row r="23" spans="1:108" s="7" customFormat="1" ht="27" customHeight="1">
      <c r="A23" s="41"/>
      <c r="B23" s="42"/>
      <c r="C23" s="42"/>
      <c r="D23" s="48" t="s">
        <v>43</v>
      </c>
      <c r="E23" s="42"/>
      <c r="F23" s="52"/>
      <c r="G23" s="43"/>
      <c r="H23" s="43"/>
      <c r="I23" s="44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</row>
    <row r="24" spans="1:108" s="3" customFormat="1" ht="13.5" customHeight="1">
      <c r="A24" s="41">
        <v>4</v>
      </c>
      <c r="B24" s="42">
        <v>751</v>
      </c>
      <c r="C24" s="42" t="s">
        <v>49</v>
      </c>
      <c r="D24" s="42" t="s">
        <v>50</v>
      </c>
      <c r="E24" s="42" t="s">
        <v>19</v>
      </c>
      <c r="F24" s="31">
        <f>SUM(F25:F28)</f>
        <v>10</v>
      </c>
      <c r="G24" s="43"/>
      <c r="H24" s="43">
        <f>F24*G24</f>
        <v>0</v>
      </c>
      <c r="I24" s="44" t="s">
        <v>20</v>
      </c>
      <c r="J24" s="6"/>
      <c r="K24" s="102"/>
    </row>
    <row r="25" spans="1:108" s="3" customFormat="1" ht="13.5" customHeight="1">
      <c r="A25" s="37"/>
      <c r="B25" s="105"/>
      <c r="C25" s="38"/>
      <c r="D25" s="48" t="s">
        <v>34</v>
      </c>
      <c r="E25" s="61"/>
      <c r="F25" s="29">
        <v>1</v>
      </c>
      <c r="G25" s="106"/>
      <c r="H25" s="24"/>
      <c r="I25" s="107"/>
      <c r="J25" s="110"/>
      <c r="K25" s="40"/>
      <c r="M25" s="111"/>
    </row>
    <row r="26" spans="1:108" s="3" customFormat="1" ht="13.5" customHeight="1">
      <c r="A26" s="37"/>
      <c r="B26" s="105"/>
      <c r="C26" s="38"/>
      <c r="D26" s="48" t="s">
        <v>35</v>
      </c>
      <c r="E26" s="25"/>
      <c r="F26" s="29">
        <v>3</v>
      </c>
      <c r="G26" s="106"/>
      <c r="H26" s="24"/>
      <c r="I26" s="107"/>
      <c r="J26" s="112"/>
      <c r="K26" s="102"/>
    </row>
    <row r="27" spans="1:108" s="3" customFormat="1" ht="13.5" customHeight="1">
      <c r="A27" s="37"/>
      <c r="B27" s="105"/>
      <c r="C27" s="38"/>
      <c r="D27" s="48" t="s">
        <v>21</v>
      </c>
      <c r="E27" s="25"/>
      <c r="F27" s="29">
        <v>3</v>
      </c>
      <c r="G27" s="106"/>
      <c r="H27" s="24"/>
      <c r="I27" s="107"/>
      <c r="J27" s="6"/>
      <c r="K27" s="102"/>
    </row>
    <row r="28" spans="1:108" s="3" customFormat="1" ht="13.5" customHeight="1">
      <c r="A28" s="37"/>
      <c r="B28" s="105"/>
      <c r="C28" s="38"/>
      <c r="D28" s="48" t="s">
        <v>36</v>
      </c>
      <c r="E28" s="25"/>
      <c r="F28" s="29">
        <v>3</v>
      </c>
      <c r="G28" s="106"/>
      <c r="H28" s="24"/>
      <c r="I28" s="107"/>
      <c r="J28" s="6"/>
      <c r="K28" s="102"/>
    </row>
    <row r="29" spans="1:108" s="3" customFormat="1" ht="13.5" customHeight="1">
      <c r="A29" s="37"/>
      <c r="B29" s="105"/>
      <c r="C29" s="38"/>
      <c r="D29" s="48" t="s">
        <v>51</v>
      </c>
      <c r="E29" s="25"/>
      <c r="G29" s="106"/>
      <c r="H29" s="24"/>
      <c r="I29" s="107"/>
    </row>
    <row r="30" spans="1:108" s="3" customFormat="1" ht="13.5" customHeight="1">
      <c r="A30" s="41">
        <v>5</v>
      </c>
      <c r="B30" s="42">
        <v>751</v>
      </c>
      <c r="C30" s="42" t="s">
        <v>52</v>
      </c>
      <c r="D30" s="42" t="s">
        <v>53</v>
      </c>
      <c r="E30" s="42" t="s">
        <v>19</v>
      </c>
      <c r="F30" s="31">
        <f>SUM(F31:F35)</f>
        <v>19</v>
      </c>
      <c r="G30" s="43"/>
      <c r="H30" s="43">
        <f>F30*G30</f>
        <v>0</v>
      </c>
      <c r="I30" s="44" t="s">
        <v>20</v>
      </c>
      <c r="J30" s="6"/>
      <c r="K30" s="102"/>
    </row>
    <row r="31" spans="1:108" s="3" customFormat="1" ht="13.5" customHeight="1">
      <c r="A31" s="37"/>
      <c r="B31" s="105"/>
      <c r="C31" s="38"/>
      <c r="D31" s="48" t="s">
        <v>34</v>
      </c>
      <c r="E31" s="61"/>
      <c r="F31" s="29">
        <v>1</v>
      </c>
      <c r="G31" s="106"/>
      <c r="H31" s="24"/>
      <c r="I31" s="107"/>
      <c r="J31" s="110"/>
      <c r="K31" s="40"/>
      <c r="L31" s="111"/>
    </row>
    <row r="32" spans="1:108" s="3" customFormat="1" ht="13.5" customHeight="1">
      <c r="A32" s="37"/>
      <c r="B32" s="105"/>
      <c r="C32" s="38"/>
      <c r="D32" s="48" t="s">
        <v>35</v>
      </c>
      <c r="E32" s="25"/>
      <c r="F32" s="29">
        <v>5</v>
      </c>
      <c r="G32" s="106"/>
      <c r="H32" s="24"/>
      <c r="I32" s="107"/>
      <c r="J32" s="112"/>
      <c r="K32" s="102"/>
    </row>
    <row r="33" spans="1:15" s="3" customFormat="1" ht="13.5" customHeight="1">
      <c r="A33" s="37"/>
      <c r="B33" s="105"/>
      <c r="C33" s="38"/>
      <c r="D33" s="48" t="s">
        <v>21</v>
      </c>
      <c r="E33" s="25"/>
      <c r="F33" s="29">
        <v>5</v>
      </c>
      <c r="G33" s="106"/>
      <c r="H33" s="24"/>
      <c r="I33" s="107"/>
      <c r="J33" s="6"/>
      <c r="K33" s="102"/>
    </row>
    <row r="34" spans="1:15" s="3" customFormat="1" ht="13.5" customHeight="1">
      <c r="A34" s="37"/>
      <c r="B34" s="105"/>
      <c r="C34" s="38"/>
      <c r="D34" s="48" t="s">
        <v>36</v>
      </c>
      <c r="E34" s="25"/>
      <c r="F34" s="29">
        <v>5</v>
      </c>
      <c r="G34" s="106"/>
      <c r="H34" s="24"/>
      <c r="I34" s="107"/>
      <c r="J34" s="6"/>
      <c r="K34" s="102"/>
    </row>
    <row r="35" spans="1:15" s="3" customFormat="1" ht="13.5" customHeight="1">
      <c r="A35" s="37"/>
      <c r="B35" s="105"/>
      <c r="C35" s="38"/>
      <c r="D35" s="48" t="s">
        <v>37</v>
      </c>
      <c r="E35" s="25"/>
      <c r="F35" s="29">
        <v>3</v>
      </c>
      <c r="G35" s="106"/>
      <c r="H35" s="24"/>
      <c r="I35" s="107"/>
      <c r="J35" s="6"/>
      <c r="K35" s="102"/>
    </row>
    <row r="36" spans="1:15" s="3" customFormat="1" ht="13.5" customHeight="1">
      <c r="A36" s="37"/>
      <c r="B36" s="105"/>
      <c r="C36" s="38"/>
      <c r="D36" s="48" t="s">
        <v>51</v>
      </c>
      <c r="E36" s="25"/>
      <c r="G36" s="24"/>
      <c r="H36" s="24"/>
      <c r="I36" s="107"/>
    </row>
    <row r="37" spans="1:15" s="3" customFormat="1" ht="13.5" customHeight="1">
      <c r="A37" s="41">
        <v>6</v>
      </c>
      <c r="B37" s="42">
        <v>751</v>
      </c>
      <c r="C37" s="42" t="s">
        <v>54</v>
      </c>
      <c r="D37" s="42" t="s">
        <v>55</v>
      </c>
      <c r="E37" s="42" t="s">
        <v>19</v>
      </c>
      <c r="F37" s="31">
        <f>SUM(F38:F41)</f>
        <v>4</v>
      </c>
      <c r="G37" s="43"/>
      <c r="H37" s="43">
        <f>F37*G37</f>
        <v>0</v>
      </c>
      <c r="I37" s="44" t="s">
        <v>20</v>
      </c>
      <c r="J37" s="6"/>
      <c r="K37" s="102"/>
    </row>
    <row r="38" spans="1:15" s="3" customFormat="1" ht="13.5" customHeight="1">
      <c r="A38" s="37"/>
      <c r="B38" s="105"/>
      <c r="C38" s="38"/>
      <c r="D38" s="48" t="s">
        <v>35</v>
      </c>
      <c r="E38" s="61"/>
      <c r="F38" s="29">
        <v>1</v>
      </c>
      <c r="G38" s="106"/>
      <c r="H38" s="24"/>
      <c r="I38" s="107"/>
      <c r="J38" s="110"/>
      <c r="K38" s="40"/>
      <c r="M38" s="111"/>
    </row>
    <row r="39" spans="1:15" s="3" customFormat="1" ht="13.5" customHeight="1">
      <c r="A39" s="37"/>
      <c r="B39" s="105"/>
      <c r="C39" s="38"/>
      <c r="D39" s="48" t="s">
        <v>21</v>
      </c>
      <c r="E39" s="25"/>
      <c r="F39" s="29">
        <v>1</v>
      </c>
      <c r="G39" s="106"/>
      <c r="H39" s="24"/>
      <c r="I39" s="107"/>
      <c r="J39" s="112"/>
      <c r="K39" s="102"/>
    </row>
    <row r="40" spans="1:15" s="3" customFormat="1" ht="13.5" customHeight="1">
      <c r="A40" s="37"/>
      <c r="B40" s="105"/>
      <c r="C40" s="38"/>
      <c r="D40" s="48" t="s">
        <v>36</v>
      </c>
      <c r="E40" s="25"/>
      <c r="F40" s="29">
        <v>1</v>
      </c>
      <c r="G40" s="106"/>
      <c r="H40" s="24"/>
      <c r="I40" s="107"/>
      <c r="J40" s="6"/>
      <c r="K40" s="102"/>
    </row>
    <row r="41" spans="1:15" s="3" customFormat="1" ht="13.5" customHeight="1">
      <c r="A41" s="37"/>
      <c r="B41" s="105"/>
      <c r="C41" s="38"/>
      <c r="D41" s="48" t="s">
        <v>37</v>
      </c>
      <c r="E41" s="25"/>
      <c r="F41" s="29">
        <v>1</v>
      </c>
      <c r="G41" s="106"/>
      <c r="H41" s="24"/>
      <c r="I41" s="107"/>
      <c r="J41" s="6"/>
      <c r="K41" s="102"/>
    </row>
    <row r="42" spans="1:15" s="3" customFormat="1" ht="13.5" customHeight="1">
      <c r="A42" s="37"/>
      <c r="B42" s="105"/>
      <c r="C42" s="38"/>
      <c r="D42" s="48" t="s">
        <v>51</v>
      </c>
      <c r="E42" s="25"/>
      <c r="G42" s="106"/>
      <c r="H42" s="24"/>
      <c r="I42" s="107"/>
    </row>
    <row r="43" spans="1:15" s="3" customFormat="1" ht="13.5" customHeight="1">
      <c r="A43" s="41">
        <v>7</v>
      </c>
      <c r="B43" s="42">
        <v>751</v>
      </c>
      <c r="C43" s="42" t="s">
        <v>164</v>
      </c>
      <c r="D43" s="42" t="s">
        <v>163</v>
      </c>
      <c r="E43" s="42" t="s">
        <v>19</v>
      </c>
      <c r="F43" s="31">
        <f>SUM(F44)</f>
        <v>1</v>
      </c>
      <c r="G43" s="43"/>
      <c r="H43" s="43">
        <f>F43*G43</f>
        <v>0</v>
      </c>
      <c r="I43" s="44" t="s">
        <v>20</v>
      </c>
      <c r="J43" s="6"/>
      <c r="K43" s="102"/>
    </row>
    <row r="44" spans="1:15" s="3" customFormat="1" ht="13.5" customHeight="1">
      <c r="A44" s="37"/>
      <c r="B44" s="105"/>
      <c r="C44" s="38"/>
      <c r="D44" s="48" t="s">
        <v>34</v>
      </c>
      <c r="E44" s="25"/>
      <c r="F44" s="29">
        <v>1</v>
      </c>
      <c r="G44" s="106"/>
      <c r="H44" s="24"/>
      <c r="I44" s="107"/>
      <c r="J44" s="110"/>
      <c r="K44" s="40"/>
      <c r="M44" s="111"/>
    </row>
    <row r="45" spans="1:15" s="3" customFormat="1" ht="13.5" customHeight="1">
      <c r="A45" s="37"/>
      <c r="B45" s="105"/>
      <c r="C45" s="38"/>
      <c r="D45" s="48" t="s">
        <v>51</v>
      </c>
      <c r="E45" s="25"/>
      <c r="G45" s="106"/>
      <c r="H45" s="24"/>
      <c r="I45" s="107"/>
      <c r="J45" s="112"/>
      <c r="K45" s="102"/>
      <c r="M45" s="111"/>
    </row>
    <row r="46" spans="1:15" s="3" customFormat="1" ht="13.5" customHeight="1">
      <c r="A46" s="41">
        <v>8</v>
      </c>
      <c r="B46" s="42">
        <v>751</v>
      </c>
      <c r="C46" s="42" t="s">
        <v>56</v>
      </c>
      <c r="D46" s="25" t="s">
        <v>57</v>
      </c>
      <c r="E46" s="25" t="s">
        <v>19</v>
      </c>
      <c r="F46" s="31">
        <f>SUM(F47:F48)</f>
        <v>4</v>
      </c>
      <c r="G46" s="43"/>
      <c r="H46" s="43">
        <f>F46*G46</f>
        <v>0</v>
      </c>
      <c r="I46" s="44" t="s">
        <v>20</v>
      </c>
    </row>
    <row r="47" spans="1:15" s="3" customFormat="1" ht="13.5" customHeight="1">
      <c r="A47" s="41"/>
      <c r="B47" s="42"/>
      <c r="C47" s="42"/>
      <c r="D47" s="36" t="s">
        <v>34</v>
      </c>
      <c r="E47" s="61"/>
      <c r="F47" s="29">
        <v>2</v>
      </c>
      <c r="G47" s="43"/>
      <c r="H47" s="43"/>
      <c r="I47" s="44"/>
      <c r="J47" s="95"/>
      <c r="O47" s="111"/>
    </row>
    <row r="48" spans="1:15" s="3" customFormat="1" ht="13.5" customHeight="1">
      <c r="A48" s="37"/>
      <c r="B48" s="105"/>
      <c r="C48" s="38"/>
      <c r="D48" s="48" t="s">
        <v>37</v>
      </c>
      <c r="E48" s="25"/>
      <c r="F48" s="29">
        <v>2</v>
      </c>
      <c r="G48" s="106"/>
      <c r="H48" s="24"/>
      <c r="I48" s="107"/>
      <c r="J48" s="40"/>
      <c r="K48" s="102"/>
      <c r="M48" s="113"/>
      <c r="N48" s="114"/>
      <c r="O48" s="114"/>
    </row>
    <row r="49" spans="1:108" s="3" customFormat="1" ht="13.5" customHeight="1">
      <c r="A49" s="115"/>
      <c r="B49" s="48"/>
      <c r="C49" s="48"/>
      <c r="D49" s="36" t="s">
        <v>58</v>
      </c>
      <c r="E49" s="48"/>
      <c r="G49" s="116"/>
      <c r="H49" s="116"/>
      <c r="I49" s="117"/>
      <c r="J49" s="95"/>
    </row>
    <row r="50" spans="1:108" s="3" customFormat="1" ht="13.5" customHeight="1">
      <c r="A50" s="41">
        <v>9</v>
      </c>
      <c r="B50" s="42">
        <v>751</v>
      </c>
      <c r="C50" s="42" t="s">
        <v>59</v>
      </c>
      <c r="D50" s="25" t="s">
        <v>60</v>
      </c>
      <c r="E50" s="25" t="s">
        <v>19</v>
      </c>
      <c r="F50" s="31">
        <f>SUM(F51:F53)</f>
        <v>6</v>
      </c>
      <c r="G50" s="43"/>
      <c r="H50" s="43">
        <f>F50*G50</f>
        <v>0</v>
      </c>
      <c r="I50" s="44" t="s">
        <v>20</v>
      </c>
      <c r="J50" s="6"/>
      <c r="K50" s="102"/>
      <c r="L50" s="110"/>
    </row>
    <row r="51" spans="1:108" s="3" customFormat="1" ht="13.5" customHeight="1">
      <c r="A51" s="37"/>
      <c r="B51" s="105"/>
      <c r="C51" s="38"/>
      <c r="D51" s="48" t="s">
        <v>35</v>
      </c>
      <c r="E51" s="61"/>
      <c r="F51" s="29">
        <v>2</v>
      </c>
      <c r="G51" s="106"/>
      <c r="H51" s="24"/>
      <c r="I51" s="44"/>
      <c r="J51" s="95"/>
    </row>
    <row r="52" spans="1:108" s="3" customFormat="1" ht="13.5" customHeight="1">
      <c r="A52" s="37"/>
      <c r="B52" s="105"/>
      <c r="C52" s="38"/>
      <c r="D52" s="48" t="s">
        <v>21</v>
      </c>
      <c r="E52" s="25"/>
      <c r="F52" s="29">
        <v>2</v>
      </c>
      <c r="G52" s="106"/>
      <c r="H52" s="24"/>
      <c r="I52" s="107"/>
      <c r="J52" s="40"/>
      <c r="K52" s="102"/>
      <c r="M52" s="113"/>
    </row>
    <row r="53" spans="1:108" s="3" customFormat="1" ht="13.5" customHeight="1">
      <c r="A53" s="37"/>
      <c r="B53" s="105"/>
      <c r="C53" s="38"/>
      <c r="D53" s="48" t="s">
        <v>36</v>
      </c>
      <c r="E53" s="25"/>
      <c r="F53" s="29">
        <v>2</v>
      </c>
      <c r="G53" s="106"/>
      <c r="H53" s="24"/>
      <c r="I53" s="107"/>
      <c r="J53" s="95"/>
      <c r="K53" s="102"/>
    </row>
    <row r="54" spans="1:108" s="3" customFormat="1" ht="13.5" customHeight="1">
      <c r="A54" s="115"/>
      <c r="B54" s="48"/>
      <c r="C54" s="48"/>
      <c r="D54" s="36" t="s">
        <v>58</v>
      </c>
      <c r="E54" s="48"/>
      <c r="G54" s="116"/>
      <c r="H54" s="116"/>
      <c r="I54" s="117"/>
      <c r="O54" s="111"/>
    </row>
    <row r="55" spans="1:108" s="7" customFormat="1" ht="13.5" customHeight="1">
      <c r="A55" s="41">
        <v>10</v>
      </c>
      <c r="B55" s="42">
        <v>751</v>
      </c>
      <c r="C55" s="42" t="s">
        <v>61</v>
      </c>
      <c r="D55" s="42" t="s">
        <v>62</v>
      </c>
      <c r="E55" s="42" t="s">
        <v>19</v>
      </c>
      <c r="F55" s="52">
        <f>SUM(F56:F57)</f>
        <v>2</v>
      </c>
      <c r="G55" s="43"/>
      <c r="H55" s="43">
        <f>F55*G55</f>
        <v>0</v>
      </c>
      <c r="I55" s="44" t="s">
        <v>20</v>
      </c>
      <c r="J55" s="6"/>
      <c r="K55" s="102"/>
      <c r="L55" s="58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</row>
    <row r="56" spans="1:108" s="7" customFormat="1" ht="13.5" customHeight="1">
      <c r="A56" s="41"/>
      <c r="B56" s="42"/>
      <c r="C56" s="42"/>
      <c r="D56" s="36" t="s">
        <v>34</v>
      </c>
      <c r="E56" s="61"/>
      <c r="F56" s="49">
        <v>1</v>
      </c>
      <c r="G56" s="43"/>
      <c r="H56" s="43"/>
      <c r="I56" s="44"/>
      <c r="J56" s="6"/>
      <c r="K56" s="57"/>
      <c r="L56" s="3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</row>
    <row r="57" spans="1:108" s="3" customFormat="1" ht="13.5" customHeight="1">
      <c r="A57" s="37"/>
      <c r="B57" s="105"/>
      <c r="C57" s="38"/>
      <c r="D57" s="48" t="s">
        <v>37</v>
      </c>
      <c r="E57" s="25"/>
      <c r="F57" s="29">
        <v>1</v>
      </c>
      <c r="G57" s="106"/>
      <c r="H57" s="24"/>
      <c r="I57" s="107"/>
      <c r="J57" s="112"/>
      <c r="K57" s="102"/>
    </row>
    <row r="58" spans="1:108" s="7" customFormat="1" ht="40.5" customHeight="1">
      <c r="A58" s="53"/>
      <c r="B58" s="55"/>
      <c r="C58" s="55"/>
      <c r="D58" s="48" t="s">
        <v>63</v>
      </c>
      <c r="E58" s="55"/>
      <c r="F58" s="6"/>
      <c r="G58" s="104"/>
      <c r="H58" s="43"/>
      <c r="I58" s="51"/>
      <c r="J58" s="58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</row>
    <row r="59" spans="1:108" s="7" customFormat="1" ht="13.5" customHeight="1">
      <c r="A59" s="41">
        <v>11</v>
      </c>
      <c r="B59" s="42">
        <v>751</v>
      </c>
      <c r="C59" s="42" t="s">
        <v>64</v>
      </c>
      <c r="D59" s="42" t="s">
        <v>65</v>
      </c>
      <c r="E59" s="42" t="s">
        <v>19</v>
      </c>
      <c r="F59" s="52">
        <f>SUM(F60:F62)</f>
        <v>3</v>
      </c>
      <c r="G59" s="43"/>
      <c r="H59" s="43">
        <f>F59*G59</f>
        <v>0</v>
      </c>
      <c r="I59" s="44" t="s">
        <v>20</v>
      </c>
      <c r="J59" s="6"/>
      <c r="K59" s="102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</row>
    <row r="60" spans="1:108" s="3" customFormat="1" ht="13.5" customHeight="1">
      <c r="A60" s="37"/>
      <c r="B60" s="105"/>
      <c r="C60" s="38"/>
      <c r="D60" s="48" t="s">
        <v>35</v>
      </c>
      <c r="E60" s="61"/>
      <c r="F60" s="49">
        <v>1</v>
      </c>
      <c r="G60" s="106"/>
      <c r="H60" s="24"/>
      <c r="I60" s="107"/>
      <c r="J60" s="6"/>
      <c r="K60" s="57"/>
    </row>
    <row r="61" spans="1:108" s="3" customFormat="1" ht="13.5" customHeight="1">
      <c r="A61" s="37"/>
      <c r="B61" s="105"/>
      <c r="C61" s="38"/>
      <c r="D61" s="48" t="s">
        <v>21</v>
      </c>
      <c r="E61" s="25"/>
      <c r="F61" s="29">
        <v>1</v>
      </c>
      <c r="G61" s="106"/>
      <c r="H61" s="24"/>
      <c r="I61" s="107"/>
      <c r="J61" s="112"/>
      <c r="K61" s="102"/>
    </row>
    <row r="62" spans="1:108" s="3" customFormat="1" ht="13.5" customHeight="1">
      <c r="A62" s="37"/>
      <c r="B62" s="105"/>
      <c r="C62" s="38"/>
      <c r="D62" s="48" t="s">
        <v>36</v>
      </c>
      <c r="E62" s="25"/>
      <c r="F62" s="29">
        <v>1</v>
      </c>
      <c r="G62" s="106"/>
      <c r="H62" s="24"/>
      <c r="I62" s="107"/>
      <c r="J62" s="6"/>
      <c r="K62" s="102"/>
    </row>
    <row r="63" spans="1:108" s="7" customFormat="1" ht="40.5" customHeight="1">
      <c r="A63" s="53"/>
      <c r="B63" s="55"/>
      <c r="C63" s="55"/>
      <c r="D63" s="48" t="s">
        <v>63</v>
      </c>
      <c r="E63" s="55"/>
      <c r="F63" s="6"/>
      <c r="G63" s="104"/>
      <c r="H63" s="43"/>
      <c r="I63" s="51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</row>
    <row r="64" spans="1:108" s="3" customFormat="1" ht="13.5" customHeight="1">
      <c r="A64" s="41">
        <v>12</v>
      </c>
      <c r="B64" s="42">
        <v>751</v>
      </c>
      <c r="C64" s="42" t="s">
        <v>66</v>
      </c>
      <c r="D64" s="25" t="s">
        <v>67</v>
      </c>
      <c r="E64" s="25" t="s">
        <v>19</v>
      </c>
      <c r="F64" s="52">
        <f>SUM(F65:F66)</f>
        <v>2</v>
      </c>
      <c r="G64" s="43"/>
      <c r="H64" s="43">
        <f>F64*G64</f>
        <v>0</v>
      </c>
      <c r="I64" s="44" t="s">
        <v>20</v>
      </c>
      <c r="J64" s="6"/>
      <c r="K64" s="102"/>
      <c r="L64" s="6"/>
      <c r="O64" s="118"/>
    </row>
    <row r="65" spans="1:108" s="3" customFormat="1" ht="13.5" customHeight="1">
      <c r="A65" s="37"/>
      <c r="B65" s="105"/>
      <c r="C65" s="38"/>
      <c r="D65" s="36" t="s">
        <v>34</v>
      </c>
      <c r="E65" s="25"/>
      <c r="F65" s="29">
        <v>1</v>
      </c>
      <c r="G65" s="24"/>
      <c r="H65" s="24"/>
      <c r="I65" s="107"/>
      <c r="J65" s="95"/>
      <c r="O65" s="111"/>
    </row>
    <row r="66" spans="1:108" s="3" customFormat="1" ht="13.5" customHeight="1">
      <c r="A66" s="37"/>
      <c r="B66" s="105"/>
      <c r="C66" s="38"/>
      <c r="D66" s="36" t="s">
        <v>37</v>
      </c>
      <c r="E66" s="25"/>
      <c r="F66" s="29">
        <v>1</v>
      </c>
      <c r="G66" s="106"/>
      <c r="H66" s="24"/>
      <c r="I66" s="107"/>
      <c r="J66" s="6"/>
      <c r="K66" s="102"/>
    </row>
    <row r="67" spans="1:108" s="3" customFormat="1" ht="27" customHeight="1">
      <c r="A67" s="115"/>
      <c r="B67" s="48"/>
      <c r="C67" s="48"/>
      <c r="D67" s="36" t="s">
        <v>68</v>
      </c>
      <c r="E67" s="48"/>
      <c r="F67" s="29"/>
      <c r="G67" s="116"/>
      <c r="H67" s="116"/>
      <c r="I67" s="117"/>
      <c r="O67" s="111"/>
    </row>
    <row r="68" spans="1:108" s="3" customFormat="1" ht="13.5" customHeight="1">
      <c r="A68" s="41">
        <v>13</v>
      </c>
      <c r="B68" s="42">
        <v>751</v>
      </c>
      <c r="C68" s="42" t="s">
        <v>69</v>
      </c>
      <c r="D68" s="25" t="s">
        <v>70</v>
      </c>
      <c r="E68" s="25" t="s">
        <v>19</v>
      </c>
      <c r="F68" s="52">
        <f>SUM(F69:F71)</f>
        <v>3</v>
      </c>
      <c r="G68" s="43"/>
      <c r="H68" s="43">
        <f>F68*G68</f>
        <v>0</v>
      </c>
      <c r="I68" s="44" t="s">
        <v>20</v>
      </c>
      <c r="J68" s="6"/>
      <c r="K68" s="102"/>
      <c r="L68" s="6"/>
      <c r="O68" s="118"/>
    </row>
    <row r="69" spans="1:108" s="3" customFormat="1" ht="13.5" customHeight="1">
      <c r="A69" s="37"/>
      <c r="B69" s="105"/>
      <c r="C69" s="38"/>
      <c r="D69" s="48" t="s">
        <v>35</v>
      </c>
      <c r="E69" s="25"/>
      <c r="F69" s="29">
        <v>1</v>
      </c>
      <c r="G69" s="24"/>
      <c r="H69" s="24"/>
      <c r="I69" s="107"/>
      <c r="O69" s="111"/>
    </row>
    <row r="70" spans="1:108" s="3" customFormat="1" ht="13.5" customHeight="1">
      <c r="A70" s="37"/>
      <c r="B70" s="105"/>
      <c r="C70" s="38"/>
      <c r="D70" s="48" t="s">
        <v>21</v>
      </c>
      <c r="E70" s="25"/>
      <c r="F70" s="29">
        <v>1</v>
      </c>
      <c r="G70" s="106"/>
      <c r="H70" s="24"/>
      <c r="I70" s="107"/>
      <c r="J70" s="6"/>
      <c r="K70" s="102"/>
    </row>
    <row r="71" spans="1:108" s="3" customFormat="1" ht="13.5" customHeight="1">
      <c r="A71" s="37"/>
      <c r="B71" s="105"/>
      <c r="C71" s="38"/>
      <c r="D71" s="48" t="s">
        <v>36</v>
      </c>
      <c r="E71" s="25"/>
      <c r="F71" s="29">
        <v>1</v>
      </c>
      <c r="G71" s="106"/>
      <c r="H71" s="24"/>
      <c r="I71" s="107"/>
      <c r="J71" s="6"/>
      <c r="K71" s="102"/>
    </row>
    <row r="72" spans="1:108" s="3" customFormat="1" ht="27" customHeight="1">
      <c r="A72" s="115"/>
      <c r="B72" s="48"/>
      <c r="C72" s="48"/>
      <c r="D72" s="36" t="s">
        <v>68</v>
      </c>
      <c r="E72" s="48"/>
      <c r="F72" s="29"/>
      <c r="G72" s="116"/>
      <c r="H72" s="116"/>
      <c r="I72" s="117"/>
      <c r="O72" s="111"/>
    </row>
    <row r="73" spans="1:108" s="7" customFormat="1" ht="13.5" customHeight="1">
      <c r="A73" s="41">
        <v>14</v>
      </c>
      <c r="B73" s="42">
        <v>751</v>
      </c>
      <c r="C73" s="42" t="s">
        <v>71</v>
      </c>
      <c r="D73" s="42" t="s">
        <v>72</v>
      </c>
      <c r="E73" s="42" t="s">
        <v>19</v>
      </c>
      <c r="F73" s="52">
        <f>SUM(F75)</f>
        <v>5</v>
      </c>
      <c r="G73" s="43"/>
      <c r="H73" s="43">
        <f>F73*G73</f>
        <v>0</v>
      </c>
      <c r="I73" s="44" t="s">
        <v>20</v>
      </c>
      <c r="J73" s="157"/>
      <c r="K73" s="158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  <c r="CM73" s="6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  <c r="CY73" s="6"/>
      <c r="CZ73" s="6"/>
      <c r="DA73" s="6"/>
      <c r="DB73" s="6"/>
      <c r="DC73" s="6"/>
      <c r="DD73" s="6"/>
    </row>
    <row r="74" spans="1:108" s="7" customFormat="1" ht="27" customHeight="1">
      <c r="A74" s="53"/>
      <c r="B74" s="55"/>
      <c r="C74" s="55"/>
      <c r="D74" s="48" t="s">
        <v>73</v>
      </c>
      <c r="E74" s="55"/>
      <c r="F74" s="103"/>
      <c r="G74" s="104"/>
      <c r="H74" s="43"/>
      <c r="I74" s="51"/>
      <c r="J74" s="45"/>
      <c r="K74" s="57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6"/>
      <c r="CX74" s="6"/>
      <c r="CY74" s="6"/>
      <c r="CZ74" s="6"/>
      <c r="DA74" s="6"/>
      <c r="DB74" s="6"/>
      <c r="DC74" s="6"/>
      <c r="DD74" s="6"/>
    </row>
    <row r="75" spans="1:108" s="3" customFormat="1" ht="13.5" customHeight="1">
      <c r="A75" s="37"/>
      <c r="B75" s="105"/>
      <c r="C75" s="38"/>
      <c r="D75" s="48" t="s">
        <v>74</v>
      </c>
      <c r="E75" s="25"/>
      <c r="F75" s="29">
        <v>5</v>
      </c>
      <c r="G75" s="106"/>
      <c r="H75" s="24"/>
      <c r="I75" s="107"/>
      <c r="J75" s="58"/>
      <c r="K75" s="109"/>
      <c r="Q75" s="6"/>
    </row>
    <row r="76" spans="1:108" s="7" customFormat="1" ht="40.5" customHeight="1">
      <c r="A76" s="41"/>
      <c r="B76" s="42"/>
      <c r="C76" s="42"/>
      <c r="D76" s="48" t="s">
        <v>75</v>
      </c>
      <c r="E76" s="42"/>
      <c r="F76" s="52"/>
      <c r="G76" s="43"/>
      <c r="H76" s="43"/>
      <c r="I76" s="44"/>
      <c r="J76" s="58"/>
      <c r="K76" s="6"/>
      <c r="L76" s="6"/>
      <c r="M76" s="58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</row>
    <row r="77" spans="1:108" s="33" customFormat="1" ht="13.5" customHeight="1">
      <c r="A77" s="30">
        <v>15</v>
      </c>
      <c r="B77" s="59" t="s">
        <v>76</v>
      </c>
      <c r="C77" s="25">
        <v>998751202</v>
      </c>
      <c r="D77" s="25" t="s">
        <v>77</v>
      </c>
      <c r="E77" s="25" t="s">
        <v>22</v>
      </c>
      <c r="F77" s="31">
        <v>0.55000000000000004</v>
      </c>
      <c r="G77" s="26"/>
      <c r="H77" s="26">
        <f>F77*G77</f>
        <v>0</v>
      </c>
      <c r="I77" s="27" t="s">
        <v>78</v>
      </c>
      <c r="J77" s="32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</row>
    <row r="78" spans="1:108" s="35" customFormat="1" ht="13.5" customHeight="1">
      <c r="A78" s="30">
        <v>16</v>
      </c>
      <c r="B78" s="25" t="s">
        <v>23</v>
      </c>
      <c r="C78" s="25" t="s">
        <v>79</v>
      </c>
      <c r="D78" s="25" t="s">
        <v>80</v>
      </c>
      <c r="E78" s="25" t="s">
        <v>24</v>
      </c>
      <c r="F78" s="31">
        <f>F79</f>
        <v>20</v>
      </c>
      <c r="G78" s="26"/>
      <c r="H78" s="26">
        <f>F78*G78</f>
        <v>0</v>
      </c>
      <c r="I78" s="27" t="s">
        <v>78</v>
      </c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  <c r="AI78" s="34"/>
      <c r="AJ78" s="34"/>
      <c r="AK78" s="34"/>
      <c r="AL78" s="34"/>
      <c r="AM78" s="34"/>
      <c r="AN78" s="34"/>
      <c r="AO78" s="34"/>
      <c r="AP78" s="34"/>
      <c r="AQ78" s="34"/>
      <c r="AR78" s="34"/>
      <c r="AS78" s="34"/>
      <c r="AT78" s="34"/>
      <c r="AU78" s="34"/>
      <c r="AV78" s="34"/>
      <c r="AW78" s="34"/>
      <c r="AX78" s="34"/>
      <c r="AY78" s="34"/>
      <c r="AZ78" s="34"/>
      <c r="BA78" s="34"/>
      <c r="BB78" s="34"/>
      <c r="BC78" s="34"/>
      <c r="BD78" s="34"/>
      <c r="BE78" s="34"/>
      <c r="BF78" s="34"/>
      <c r="BG78" s="34"/>
      <c r="BH78" s="34"/>
      <c r="BI78" s="34"/>
      <c r="BJ78" s="34"/>
      <c r="BK78" s="34"/>
      <c r="BL78" s="34"/>
      <c r="BM78" s="34"/>
      <c r="BN78" s="34"/>
      <c r="BO78" s="34"/>
      <c r="BP78" s="34"/>
      <c r="BQ78" s="34"/>
      <c r="BR78" s="34"/>
      <c r="BS78" s="34"/>
      <c r="BT78" s="34"/>
      <c r="BU78" s="34"/>
      <c r="BV78" s="34"/>
      <c r="BW78" s="34"/>
      <c r="BX78" s="34"/>
      <c r="BY78" s="34"/>
      <c r="BZ78" s="34"/>
      <c r="CA78" s="34"/>
      <c r="CB78" s="34"/>
      <c r="CC78" s="34"/>
      <c r="CD78" s="34"/>
      <c r="CE78" s="34"/>
      <c r="CF78" s="34"/>
      <c r="CG78" s="34"/>
      <c r="CH78" s="34"/>
      <c r="CI78" s="34"/>
      <c r="CJ78" s="34"/>
      <c r="CK78" s="34"/>
      <c r="CL78" s="34"/>
      <c r="CM78" s="34"/>
      <c r="CN78" s="34"/>
      <c r="CO78" s="34"/>
      <c r="CP78" s="34"/>
      <c r="CQ78" s="34"/>
      <c r="CR78" s="34"/>
      <c r="CS78" s="34"/>
      <c r="CT78" s="34"/>
      <c r="CU78" s="34"/>
      <c r="CV78" s="34"/>
      <c r="CW78" s="34"/>
      <c r="CX78" s="34"/>
      <c r="CY78" s="34"/>
      <c r="CZ78" s="34"/>
      <c r="DA78" s="34"/>
      <c r="DB78" s="34"/>
      <c r="DC78" s="34"/>
      <c r="DD78" s="34"/>
    </row>
    <row r="79" spans="1:108" s="35" customFormat="1" ht="13.5" customHeight="1">
      <c r="A79" s="30"/>
      <c r="B79" s="25"/>
      <c r="C79" s="25"/>
      <c r="D79" s="36" t="s">
        <v>81</v>
      </c>
      <c r="E79" s="25"/>
      <c r="F79" s="29">
        <v>20</v>
      </c>
      <c r="G79" s="26"/>
      <c r="H79" s="26"/>
      <c r="I79" s="27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4"/>
      <c r="AR79" s="34"/>
      <c r="AS79" s="34"/>
      <c r="AT79" s="34"/>
      <c r="AU79" s="34"/>
      <c r="AV79" s="34"/>
      <c r="AW79" s="34"/>
      <c r="AX79" s="34"/>
      <c r="AY79" s="34"/>
      <c r="AZ79" s="34"/>
      <c r="BA79" s="34"/>
      <c r="BB79" s="34"/>
      <c r="BC79" s="34"/>
      <c r="BD79" s="34"/>
      <c r="BE79" s="34"/>
      <c r="BF79" s="34"/>
      <c r="BG79" s="34"/>
      <c r="BH79" s="34"/>
      <c r="BI79" s="34"/>
      <c r="BJ79" s="34"/>
      <c r="BK79" s="34"/>
      <c r="BL79" s="34"/>
      <c r="BM79" s="34"/>
      <c r="BN79" s="34"/>
      <c r="BO79" s="34"/>
      <c r="BP79" s="34"/>
      <c r="BQ79" s="34"/>
      <c r="BR79" s="34"/>
      <c r="BS79" s="34"/>
      <c r="BT79" s="34"/>
      <c r="BU79" s="34"/>
      <c r="BV79" s="34"/>
      <c r="BW79" s="34"/>
      <c r="BX79" s="34"/>
      <c r="BY79" s="34"/>
      <c r="BZ79" s="34"/>
      <c r="CA79" s="34"/>
      <c r="CB79" s="34"/>
      <c r="CC79" s="34"/>
      <c r="CD79" s="34"/>
      <c r="CE79" s="34"/>
      <c r="CF79" s="34"/>
      <c r="CG79" s="34"/>
      <c r="CH79" s="34"/>
      <c r="CI79" s="34"/>
      <c r="CJ79" s="34"/>
      <c r="CK79" s="34"/>
      <c r="CL79" s="34"/>
      <c r="CM79" s="34"/>
      <c r="CN79" s="34"/>
      <c r="CO79" s="34"/>
      <c r="CP79" s="34"/>
      <c r="CQ79" s="34"/>
      <c r="CR79" s="34"/>
      <c r="CS79" s="34"/>
      <c r="CT79" s="34"/>
      <c r="CU79" s="34"/>
      <c r="CV79" s="34"/>
      <c r="CW79" s="34"/>
      <c r="CX79" s="34"/>
      <c r="CY79" s="34"/>
      <c r="CZ79" s="34"/>
      <c r="DA79" s="34"/>
      <c r="DB79" s="34"/>
      <c r="DC79" s="34"/>
      <c r="DD79" s="34"/>
    </row>
    <row r="80" spans="1:108" s="35" customFormat="1" ht="27" customHeight="1">
      <c r="A80" s="30"/>
      <c r="B80" s="25"/>
      <c r="C80" s="25"/>
      <c r="D80" s="119" t="s">
        <v>82</v>
      </c>
      <c r="E80" s="25"/>
      <c r="F80" s="31"/>
      <c r="G80" s="26"/>
      <c r="H80" s="26"/>
      <c r="I80" s="27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34"/>
      <c r="AJ80" s="34"/>
      <c r="AK80" s="34"/>
      <c r="AL80" s="34"/>
      <c r="AM80" s="34"/>
      <c r="AN80" s="34"/>
      <c r="AO80" s="34"/>
      <c r="AP80" s="34"/>
      <c r="AQ80" s="34"/>
      <c r="AR80" s="34"/>
      <c r="AS80" s="34"/>
      <c r="AT80" s="34"/>
      <c r="AU80" s="34"/>
      <c r="AV80" s="34"/>
      <c r="AW80" s="34"/>
      <c r="AX80" s="34"/>
      <c r="AY80" s="34"/>
      <c r="AZ80" s="34"/>
      <c r="BA80" s="34"/>
      <c r="BB80" s="34"/>
      <c r="BC80" s="34"/>
      <c r="BD80" s="34"/>
      <c r="BE80" s="34"/>
      <c r="BF80" s="34"/>
      <c r="BG80" s="34"/>
      <c r="BH80" s="34"/>
      <c r="BI80" s="34"/>
      <c r="BJ80" s="34"/>
      <c r="BK80" s="34"/>
      <c r="BL80" s="34"/>
      <c r="BM80" s="34"/>
      <c r="BN80" s="34"/>
      <c r="BO80" s="34"/>
      <c r="BP80" s="34"/>
      <c r="BQ80" s="34"/>
      <c r="BR80" s="34"/>
      <c r="BS80" s="34"/>
      <c r="BT80" s="34"/>
      <c r="BU80" s="34"/>
      <c r="BV80" s="34"/>
      <c r="BW80" s="34"/>
      <c r="BX80" s="34"/>
      <c r="BY80" s="34"/>
      <c r="BZ80" s="34"/>
      <c r="CA80" s="34"/>
      <c r="CB80" s="34"/>
      <c r="CC80" s="34"/>
      <c r="CD80" s="34"/>
      <c r="CE80" s="34"/>
      <c r="CF80" s="34"/>
      <c r="CG80" s="34"/>
      <c r="CH80" s="34"/>
      <c r="CI80" s="34"/>
      <c r="CJ80" s="34"/>
      <c r="CK80" s="34"/>
      <c r="CL80" s="34"/>
      <c r="CM80" s="34"/>
      <c r="CN80" s="34"/>
      <c r="CO80" s="34"/>
      <c r="CP80" s="34"/>
      <c r="CQ80" s="34"/>
      <c r="CR80" s="34"/>
      <c r="CS80" s="34"/>
      <c r="CT80" s="34"/>
      <c r="CU80" s="34"/>
      <c r="CV80" s="34"/>
      <c r="CW80" s="34"/>
      <c r="CX80" s="34"/>
      <c r="CY80" s="34"/>
      <c r="CZ80" s="34"/>
      <c r="DA80" s="34"/>
      <c r="DB80" s="34"/>
      <c r="DC80" s="34"/>
      <c r="DD80" s="34"/>
    </row>
    <row r="81" spans="1:108" s="33" customFormat="1" ht="13.5" customHeight="1">
      <c r="A81" s="37"/>
      <c r="B81" s="105"/>
      <c r="C81" s="38">
        <v>751</v>
      </c>
      <c r="D81" s="159" t="s">
        <v>83</v>
      </c>
      <c r="E81" s="38"/>
      <c r="F81" s="39"/>
      <c r="G81" s="24"/>
      <c r="H81" s="24">
        <f>SUM(H82:H155)</f>
        <v>0</v>
      </c>
      <c r="I81" s="107"/>
      <c r="J81" s="40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</row>
    <row r="82" spans="1:108" s="129" customFormat="1" ht="13.5" customHeight="1">
      <c r="A82" s="120">
        <v>17</v>
      </c>
      <c r="B82" s="121">
        <v>751</v>
      </c>
      <c r="C82" s="121" t="s">
        <v>84</v>
      </c>
      <c r="D82" s="122" t="s">
        <v>85</v>
      </c>
      <c r="E82" s="122" t="s">
        <v>26</v>
      </c>
      <c r="F82" s="123">
        <f>SUM(F83:F86)</f>
        <v>14.520000000000001</v>
      </c>
      <c r="G82" s="124"/>
      <c r="H82" s="124">
        <f>F82*G82</f>
        <v>0</v>
      </c>
      <c r="I82" s="125" t="s">
        <v>20</v>
      </c>
      <c r="J82" s="126"/>
      <c r="K82" s="127"/>
      <c r="L82" s="126"/>
      <c r="M82" s="126"/>
      <c r="N82" s="127"/>
      <c r="O82" s="127"/>
      <c r="P82" s="127"/>
      <c r="Q82" s="128"/>
    </row>
    <row r="83" spans="1:108" s="3" customFormat="1" ht="13.5" customHeight="1">
      <c r="A83" s="37"/>
      <c r="B83" s="105"/>
      <c r="C83" s="38"/>
      <c r="D83" s="48" t="s">
        <v>86</v>
      </c>
      <c r="E83" s="25"/>
      <c r="F83" s="29">
        <f>(2.4)*1.1</f>
        <v>2.64</v>
      </c>
      <c r="G83" s="24"/>
      <c r="H83" s="24"/>
      <c r="I83" s="107"/>
      <c r="J83" s="130"/>
      <c r="K83" s="131"/>
      <c r="L83" s="127"/>
      <c r="M83" s="127"/>
      <c r="N83" s="132"/>
      <c r="O83" s="133"/>
      <c r="P83" s="133"/>
      <c r="Q83" s="128"/>
    </row>
    <row r="84" spans="1:108" s="3" customFormat="1" ht="13.5" customHeight="1">
      <c r="A84" s="37"/>
      <c r="B84" s="105"/>
      <c r="C84" s="38"/>
      <c r="D84" s="48" t="s">
        <v>87</v>
      </c>
      <c r="E84" s="25"/>
      <c r="F84" s="29">
        <f>(3.6)*1.1</f>
        <v>3.9600000000000004</v>
      </c>
      <c r="G84" s="24"/>
      <c r="H84" s="24"/>
      <c r="I84" s="107"/>
      <c r="J84" s="134"/>
      <c r="K84" s="134"/>
      <c r="L84" s="134"/>
      <c r="M84" s="134"/>
      <c r="N84" s="134"/>
      <c r="O84" s="134"/>
      <c r="P84" s="127"/>
      <c r="Q84" s="128"/>
    </row>
    <row r="85" spans="1:108" s="3" customFormat="1" ht="13.5" customHeight="1">
      <c r="A85" s="37"/>
      <c r="B85" s="105"/>
      <c r="C85" s="38"/>
      <c r="D85" s="48" t="s">
        <v>88</v>
      </c>
      <c r="E85" s="25"/>
      <c r="F85" s="29">
        <f>(3.6)*1.1</f>
        <v>3.9600000000000004</v>
      </c>
      <c r="G85" s="106"/>
      <c r="H85" s="24"/>
      <c r="I85" s="107"/>
      <c r="J85" s="135"/>
      <c r="K85" s="94"/>
      <c r="L85" s="94"/>
      <c r="M85" s="94"/>
      <c r="N85" s="94"/>
      <c r="O85" s="136"/>
      <c r="P85" s="94"/>
      <c r="Q85" s="128"/>
    </row>
    <row r="86" spans="1:108" s="3" customFormat="1" ht="13.5" customHeight="1">
      <c r="A86" s="37"/>
      <c r="B86" s="105"/>
      <c r="C86" s="38"/>
      <c r="D86" s="48" t="s">
        <v>89</v>
      </c>
      <c r="E86" s="25"/>
      <c r="F86" s="29">
        <f>(3.6)*1.1</f>
        <v>3.9600000000000004</v>
      </c>
      <c r="G86" s="24"/>
      <c r="H86" s="24"/>
      <c r="I86" s="107"/>
      <c r="O86" s="111"/>
    </row>
    <row r="87" spans="1:108" s="35" customFormat="1" ht="27" customHeight="1">
      <c r="A87" s="137"/>
      <c r="B87" s="138"/>
      <c r="C87" s="138"/>
      <c r="D87" s="139" t="s">
        <v>90</v>
      </c>
      <c r="E87" s="138"/>
      <c r="F87" s="29"/>
      <c r="G87" s="140"/>
      <c r="H87" s="140"/>
      <c r="I87" s="141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34"/>
      <c r="AJ87" s="34"/>
      <c r="AK87" s="34"/>
      <c r="AL87" s="34"/>
      <c r="AM87" s="34"/>
      <c r="AN87" s="34"/>
      <c r="AO87" s="34"/>
      <c r="AP87" s="34"/>
      <c r="AQ87" s="34"/>
      <c r="AR87" s="34"/>
      <c r="AS87" s="34"/>
      <c r="AT87" s="34"/>
      <c r="AU87" s="34"/>
      <c r="AV87" s="34"/>
      <c r="AW87" s="34"/>
      <c r="AX87" s="34"/>
      <c r="AY87" s="34"/>
      <c r="AZ87" s="34"/>
      <c r="BA87" s="34"/>
      <c r="BB87" s="34"/>
      <c r="BC87" s="34"/>
      <c r="BD87" s="34"/>
      <c r="BE87" s="34"/>
      <c r="BF87" s="34"/>
      <c r="BG87" s="34"/>
      <c r="BH87" s="34"/>
      <c r="BI87" s="34"/>
      <c r="BJ87" s="34"/>
      <c r="BK87" s="34"/>
      <c r="BL87" s="34"/>
      <c r="BM87" s="34"/>
      <c r="BN87" s="34"/>
      <c r="BO87" s="34"/>
      <c r="BP87" s="34"/>
      <c r="BQ87" s="34"/>
      <c r="BR87" s="34"/>
      <c r="BS87" s="34"/>
      <c r="BT87" s="34"/>
      <c r="BU87" s="34"/>
      <c r="BV87" s="34"/>
      <c r="BW87" s="34"/>
      <c r="BX87" s="34"/>
      <c r="BY87" s="34"/>
      <c r="BZ87" s="34"/>
      <c r="CA87" s="34"/>
      <c r="CB87" s="34"/>
      <c r="CC87" s="34"/>
      <c r="CD87" s="34"/>
      <c r="CE87" s="34"/>
      <c r="CF87" s="34"/>
      <c r="CG87" s="34"/>
      <c r="CH87" s="34"/>
      <c r="CI87" s="34"/>
      <c r="CJ87" s="34"/>
      <c r="CK87" s="34"/>
      <c r="CL87" s="34"/>
      <c r="CM87" s="34"/>
      <c r="CN87" s="34"/>
      <c r="CO87" s="34"/>
      <c r="CP87" s="34"/>
      <c r="CQ87" s="34"/>
      <c r="CR87" s="34"/>
      <c r="CS87" s="34"/>
      <c r="CT87" s="34"/>
      <c r="CU87" s="34"/>
      <c r="CV87" s="34"/>
      <c r="CW87" s="34"/>
      <c r="CX87" s="34"/>
      <c r="CY87" s="34"/>
      <c r="CZ87" s="34"/>
      <c r="DA87" s="34"/>
      <c r="DB87" s="34"/>
      <c r="DC87" s="34"/>
      <c r="DD87" s="34"/>
    </row>
    <row r="88" spans="1:108" s="129" customFormat="1" ht="13.5" customHeight="1">
      <c r="A88" s="120">
        <v>18</v>
      </c>
      <c r="B88" s="121">
        <v>751</v>
      </c>
      <c r="C88" s="121" t="s">
        <v>91</v>
      </c>
      <c r="D88" s="122" t="s">
        <v>92</v>
      </c>
      <c r="E88" s="122" t="s">
        <v>26</v>
      </c>
      <c r="F88" s="123">
        <f>SUM(F89:F93)</f>
        <v>39.380000000000003</v>
      </c>
      <c r="G88" s="124"/>
      <c r="H88" s="124">
        <f>F88*G88</f>
        <v>0</v>
      </c>
      <c r="I88" s="125" t="s">
        <v>20</v>
      </c>
      <c r="J88" s="126"/>
      <c r="K88" s="127"/>
      <c r="L88" s="126"/>
      <c r="M88" s="126"/>
      <c r="N88" s="127"/>
      <c r="O88" s="127"/>
      <c r="P88" s="127"/>
      <c r="Q88" s="128"/>
    </row>
    <row r="89" spans="1:108" s="3" customFormat="1" ht="13.5" customHeight="1">
      <c r="A89" s="37"/>
      <c r="B89" s="105"/>
      <c r="C89" s="38"/>
      <c r="D89" s="48" t="s">
        <v>93</v>
      </c>
      <c r="E89" s="25"/>
      <c r="F89" s="29">
        <f>(1.7)*1.1</f>
        <v>1.87</v>
      </c>
      <c r="G89" s="24"/>
      <c r="H89" s="24"/>
      <c r="I89" s="107"/>
      <c r="J89" s="130"/>
      <c r="K89" s="131"/>
      <c r="L89" s="127"/>
      <c r="M89" s="127"/>
      <c r="N89" s="132"/>
      <c r="O89" s="133"/>
      <c r="P89" s="133"/>
      <c r="Q89" s="128"/>
    </row>
    <row r="90" spans="1:108" s="3" customFormat="1" ht="13.5" customHeight="1">
      <c r="A90" s="37"/>
      <c r="B90" s="105"/>
      <c r="C90" s="38"/>
      <c r="D90" s="48" t="s">
        <v>94</v>
      </c>
      <c r="E90" s="25"/>
      <c r="F90" s="29">
        <f>(9.3)*1.1</f>
        <v>10.230000000000002</v>
      </c>
      <c r="G90" s="24"/>
      <c r="H90" s="24"/>
      <c r="I90" s="107"/>
      <c r="J90" s="142"/>
      <c r="L90" s="134"/>
      <c r="M90" s="134"/>
      <c r="N90" s="134"/>
      <c r="O90" s="134"/>
      <c r="P90" s="127"/>
      <c r="Q90" s="134"/>
    </row>
    <row r="91" spans="1:108" s="3" customFormat="1" ht="13.5" customHeight="1">
      <c r="A91" s="37"/>
      <c r="B91" s="105"/>
      <c r="C91" s="38"/>
      <c r="D91" s="48" t="s">
        <v>95</v>
      </c>
      <c r="E91" s="25"/>
      <c r="F91" s="29">
        <f>(10)*1.1</f>
        <v>11</v>
      </c>
      <c r="G91" s="106"/>
      <c r="H91" s="24"/>
      <c r="I91" s="107"/>
      <c r="J91" s="134"/>
      <c r="K91" s="102"/>
      <c r="Q91" s="128"/>
    </row>
    <row r="92" spans="1:108" s="3" customFormat="1" ht="13.5" customHeight="1">
      <c r="A92" s="37"/>
      <c r="B92" s="105"/>
      <c r="C92" s="38"/>
      <c r="D92" s="48" t="s">
        <v>96</v>
      </c>
      <c r="E92" s="25"/>
      <c r="F92" s="29">
        <f>(10.2)*1.1</f>
        <v>11.22</v>
      </c>
      <c r="G92" s="24"/>
      <c r="H92" s="24"/>
      <c r="I92" s="107"/>
      <c r="J92" s="135"/>
      <c r="K92" s="94"/>
      <c r="L92" s="94"/>
      <c r="M92" s="94"/>
      <c r="N92" s="94"/>
      <c r="O92" s="136"/>
      <c r="P92" s="94"/>
      <c r="Q92" s="128"/>
    </row>
    <row r="93" spans="1:108" s="3" customFormat="1" ht="13.5" customHeight="1">
      <c r="A93" s="37"/>
      <c r="B93" s="105"/>
      <c r="C93" s="38"/>
      <c r="D93" s="48" t="s">
        <v>97</v>
      </c>
      <c r="E93" s="25"/>
      <c r="F93" s="29">
        <f>(4.6)*1.1</f>
        <v>5.0599999999999996</v>
      </c>
      <c r="G93" s="24"/>
      <c r="H93" s="24"/>
      <c r="I93" s="107"/>
      <c r="O93" s="111"/>
    </row>
    <row r="94" spans="1:108" s="35" customFormat="1" ht="27" customHeight="1">
      <c r="A94" s="137"/>
      <c r="B94" s="138"/>
      <c r="C94" s="138"/>
      <c r="D94" s="139" t="s">
        <v>90</v>
      </c>
      <c r="E94" s="138"/>
      <c r="F94" s="29"/>
      <c r="G94" s="140"/>
      <c r="H94" s="140"/>
      <c r="I94" s="141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F94" s="34"/>
      <c r="AG94" s="34"/>
      <c r="AH94" s="34"/>
      <c r="AI94" s="34"/>
      <c r="AJ94" s="34"/>
      <c r="AK94" s="34"/>
      <c r="AL94" s="34"/>
      <c r="AM94" s="34"/>
      <c r="AN94" s="34"/>
      <c r="AO94" s="34"/>
      <c r="AP94" s="34"/>
      <c r="AQ94" s="34"/>
      <c r="AR94" s="34"/>
      <c r="AS94" s="34"/>
      <c r="AT94" s="34"/>
      <c r="AU94" s="34"/>
      <c r="AV94" s="34"/>
      <c r="AW94" s="34"/>
      <c r="AX94" s="34"/>
      <c r="AY94" s="34"/>
      <c r="AZ94" s="34"/>
      <c r="BA94" s="34"/>
      <c r="BB94" s="34"/>
      <c r="BC94" s="34"/>
      <c r="BD94" s="34"/>
      <c r="BE94" s="34"/>
      <c r="BF94" s="34"/>
      <c r="BG94" s="34"/>
      <c r="BH94" s="34"/>
      <c r="BI94" s="34"/>
      <c r="BJ94" s="34"/>
      <c r="BK94" s="34"/>
      <c r="BL94" s="34"/>
      <c r="BM94" s="34"/>
      <c r="BN94" s="34"/>
      <c r="BO94" s="34"/>
      <c r="BP94" s="34"/>
      <c r="BQ94" s="34"/>
      <c r="BR94" s="34"/>
      <c r="BS94" s="34"/>
      <c r="BT94" s="34"/>
      <c r="BU94" s="34"/>
      <c r="BV94" s="34"/>
      <c r="BW94" s="34"/>
      <c r="BX94" s="34"/>
      <c r="BY94" s="34"/>
      <c r="BZ94" s="34"/>
      <c r="CA94" s="34"/>
      <c r="CB94" s="34"/>
      <c r="CC94" s="34"/>
      <c r="CD94" s="34"/>
      <c r="CE94" s="34"/>
      <c r="CF94" s="34"/>
      <c r="CG94" s="34"/>
      <c r="CH94" s="34"/>
      <c r="CI94" s="34"/>
      <c r="CJ94" s="34"/>
      <c r="CK94" s="34"/>
      <c r="CL94" s="34"/>
      <c r="CM94" s="34"/>
      <c r="CN94" s="34"/>
      <c r="CO94" s="34"/>
      <c r="CP94" s="34"/>
      <c r="CQ94" s="34"/>
      <c r="CR94" s="34"/>
      <c r="CS94" s="34"/>
      <c r="CT94" s="34"/>
      <c r="CU94" s="34"/>
      <c r="CV94" s="34"/>
      <c r="CW94" s="34"/>
      <c r="CX94" s="34"/>
      <c r="CY94" s="34"/>
      <c r="CZ94" s="34"/>
      <c r="DA94" s="34"/>
      <c r="DB94" s="34"/>
      <c r="DC94" s="34"/>
      <c r="DD94" s="34"/>
    </row>
    <row r="95" spans="1:108" s="129" customFormat="1" ht="13.5" customHeight="1">
      <c r="A95" s="120">
        <v>19</v>
      </c>
      <c r="B95" s="121">
        <v>751</v>
      </c>
      <c r="C95" s="121" t="s">
        <v>98</v>
      </c>
      <c r="D95" s="122" t="s">
        <v>99</v>
      </c>
      <c r="E95" s="122" t="s">
        <v>26</v>
      </c>
      <c r="F95" s="123">
        <f>SUM(F96:F99)</f>
        <v>22.880000000000003</v>
      </c>
      <c r="G95" s="124"/>
      <c r="H95" s="124">
        <f>F95*G95</f>
        <v>0</v>
      </c>
      <c r="I95" s="125" t="s">
        <v>20</v>
      </c>
      <c r="J95" s="126"/>
      <c r="K95" s="127"/>
      <c r="L95" s="126"/>
      <c r="M95" s="126"/>
      <c r="N95" s="127"/>
      <c r="O95" s="127"/>
      <c r="P95" s="127"/>
      <c r="Q95" s="128"/>
    </row>
    <row r="96" spans="1:108" s="3" customFormat="1" ht="13.5" customHeight="1">
      <c r="A96" s="37"/>
      <c r="B96" s="105"/>
      <c r="C96" s="38"/>
      <c r="D96" s="48" t="s">
        <v>100</v>
      </c>
      <c r="E96" s="25"/>
      <c r="F96" s="29">
        <f>(6.5)*1.1</f>
        <v>7.15</v>
      </c>
      <c r="G96" s="24"/>
      <c r="H96" s="24"/>
      <c r="I96" s="107"/>
      <c r="J96" s="130"/>
      <c r="K96" s="131"/>
      <c r="L96" s="127"/>
      <c r="M96" s="127"/>
      <c r="N96" s="132"/>
      <c r="O96" s="133"/>
      <c r="P96" s="133"/>
      <c r="Q96" s="128"/>
    </row>
    <row r="97" spans="1:108" s="3" customFormat="1" ht="13.5" customHeight="1">
      <c r="A97" s="37"/>
      <c r="B97" s="105"/>
      <c r="C97" s="38"/>
      <c r="D97" s="48" t="s">
        <v>101</v>
      </c>
      <c r="E97" s="25"/>
      <c r="F97" s="29">
        <f>(6.2)*1.1</f>
        <v>6.8200000000000012</v>
      </c>
      <c r="G97" s="106"/>
      <c r="H97" s="24"/>
      <c r="I97" s="107"/>
      <c r="J97" s="142"/>
      <c r="L97" s="134"/>
      <c r="M97" s="134"/>
      <c r="N97" s="134"/>
      <c r="O97" s="134"/>
      <c r="P97" s="127"/>
      <c r="Q97" s="134"/>
    </row>
    <row r="98" spans="1:108" s="3" customFormat="1" ht="13.5" customHeight="1">
      <c r="A98" s="37"/>
      <c r="B98" s="105"/>
      <c r="C98" s="38"/>
      <c r="D98" s="48" t="s">
        <v>102</v>
      </c>
      <c r="E98" s="25"/>
      <c r="F98" s="29">
        <f>(6.6)*1.1</f>
        <v>7.26</v>
      </c>
      <c r="G98" s="24"/>
      <c r="H98" s="24"/>
      <c r="I98" s="107"/>
      <c r="J98" s="134"/>
      <c r="K98" s="102"/>
      <c r="Q98" s="128"/>
    </row>
    <row r="99" spans="1:108" s="3" customFormat="1" ht="13.5" customHeight="1">
      <c r="A99" s="37"/>
      <c r="B99" s="105"/>
      <c r="C99" s="38"/>
      <c r="D99" s="48" t="s">
        <v>103</v>
      </c>
      <c r="E99" s="25"/>
      <c r="F99" s="29">
        <f>(1.5)*1.1</f>
        <v>1.6500000000000001</v>
      </c>
      <c r="G99" s="24"/>
      <c r="H99" s="24"/>
      <c r="I99" s="107"/>
      <c r="J99" s="135"/>
      <c r="K99" s="94"/>
      <c r="L99" s="94"/>
      <c r="M99" s="94"/>
      <c r="N99" s="94"/>
      <c r="O99" s="136"/>
      <c r="P99" s="94"/>
      <c r="Q99" s="128"/>
    </row>
    <row r="100" spans="1:108" s="35" customFormat="1" ht="27" customHeight="1">
      <c r="A100" s="137"/>
      <c r="B100" s="138"/>
      <c r="C100" s="138"/>
      <c r="D100" s="139" t="s">
        <v>90</v>
      </c>
      <c r="E100" s="138"/>
      <c r="F100" s="29"/>
      <c r="G100" s="140"/>
      <c r="H100" s="140"/>
      <c r="I100" s="141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F100" s="34"/>
      <c r="AG100" s="34"/>
      <c r="AH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4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  <c r="BF100" s="34"/>
      <c r="BG100" s="34"/>
      <c r="BH100" s="34"/>
      <c r="BI100" s="34"/>
      <c r="BJ100" s="34"/>
      <c r="BK100" s="34"/>
      <c r="BL100" s="34"/>
      <c r="BM100" s="34"/>
      <c r="BN100" s="34"/>
      <c r="BO100" s="34"/>
      <c r="BP100" s="34"/>
      <c r="BQ100" s="34"/>
      <c r="BR100" s="34"/>
      <c r="BS100" s="34"/>
      <c r="BT100" s="34"/>
      <c r="BU100" s="34"/>
      <c r="BV100" s="34"/>
      <c r="BW100" s="34"/>
      <c r="BX100" s="34"/>
      <c r="BY100" s="34"/>
      <c r="BZ100" s="34"/>
      <c r="CA100" s="34"/>
      <c r="CB100" s="34"/>
      <c r="CC100" s="34"/>
      <c r="CD100" s="34"/>
      <c r="CE100" s="34"/>
      <c r="CF100" s="34"/>
      <c r="CG100" s="34"/>
      <c r="CH100" s="34"/>
      <c r="CI100" s="34"/>
      <c r="CJ100" s="34"/>
      <c r="CK100" s="34"/>
      <c r="CL100" s="34"/>
      <c r="CM100" s="34"/>
      <c r="CN100" s="34"/>
      <c r="CO100" s="34"/>
      <c r="CP100" s="34"/>
      <c r="CQ100" s="34"/>
      <c r="CR100" s="34"/>
      <c r="CS100" s="34"/>
      <c r="CT100" s="34"/>
      <c r="CU100" s="34"/>
      <c r="CV100" s="34"/>
      <c r="CW100" s="34"/>
      <c r="CX100" s="34"/>
      <c r="CY100" s="34"/>
      <c r="CZ100" s="34"/>
      <c r="DA100" s="34"/>
      <c r="DB100" s="34"/>
      <c r="DC100" s="34"/>
      <c r="DD100" s="34"/>
    </row>
    <row r="101" spans="1:108" s="129" customFormat="1" ht="13.5" customHeight="1">
      <c r="A101" s="120">
        <v>20</v>
      </c>
      <c r="B101" s="121">
        <v>751</v>
      </c>
      <c r="C101" s="121" t="s">
        <v>104</v>
      </c>
      <c r="D101" s="122" t="s">
        <v>105</v>
      </c>
      <c r="E101" s="122" t="s">
        <v>26</v>
      </c>
      <c r="F101" s="123">
        <f>SUM(F102:F106)</f>
        <v>27.830000000000005</v>
      </c>
      <c r="G101" s="124"/>
      <c r="H101" s="124">
        <f>F101*G101</f>
        <v>0</v>
      </c>
      <c r="I101" s="125" t="s">
        <v>20</v>
      </c>
      <c r="J101" s="126"/>
      <c r="K101" s="127"/>
      <c r="L101" s="126"/>
      <c r="M101" s="126"/>
      <c r="N101" s="127"/>
      <c r="O101" s="127"/>
      <c r="P101" s="127"/>
      <c r="Q101" s="128"/>
    </row>
    <row r="102" spans="1:108" s="3" customFormat="1" ht="13.5" customHeight="1">
      <c r="A102" s="37"/>
      <c r="B102" s="105"/>
      <c r="C102" s="38"/>
      <c r="D102" s="48" t="s">
        <v>167</v>
      </c>
      <c r="E102" s="25"/>
      <c r="F102" s="29">
        <f>(5.4)*1.1</f>
        <v>5.9400000000000013</v>
      </c>
      <c r="G102" s="24"/>
      <c r="H102" s="24"/>
      <c r="I102" s="107"/>
      <c r="J102" s="130"/>
      <c r="K102" s="131"/>
      <c r="L102" s="127"/>
      <c r="M102" s="127"/>
      <c r="N102" s="132"/>
      <c r="O102" s="133"/>
      <c r="P102" s="133"/>
      <c r="Q102" s="128"/>
    </row>
    <row r="103" spans="1:108" s="3" customFormat="1" ht="13.5" customHeight="1">
      <c r="A103" s="37"/>
      <c r="B103" s="105"/>
      <c r="C103" s="38"/>
      <c r="D103" s="48" t="s">
        <v>106</v>
      </c>
      <c r="E103" s="25"/>
      <c r="F103" s="29">
        <f>(4.4)*1.1</f>
        <v>4.8400000000000007</v>
      </c>
      <c r="G103" s="24"/>
      <c r="H103" s="24"/>
      <c r="I103" s="107"/>
      <c r="J103" s="142"/>
      <c r="L103" s="134"/>
      <c r="M103" s="134"/>
      <c r="N103" s="134"/>
      <c r="O103" s="134"/>
      <c r="P103" s="127"/>
      <c r="Q103" s="134"/>
    </row>
    <row r="104" spans="1:108" s="3" customFormat="1" ht="13.5" customHeight="1">
      <c r="A104" s="37"/>
      <c r="B104" s="105"/>
      <c r="C104" s="38"/>
      <c r="D104" s="48" t="s">
        <v>107</v>
      </c>
      <c r="E104" s="25"/>
      <c r="F104" s="29">
        <f>(4.9)*1.1</f>
        <v>5.3900000000000006</v>
      </c>
      <c r="G104" s="106"/>
      <c r="H104" s="24"/>
      <c r="I104" s="107"/>
      <c r="J104" s="134"/>
      <c r="K104" s="102"/>
      <c r="Q104" s="128"/>
    </row>
    <row r="105" spans="1:108" s="3" customFormat="1" ht="13.5" customHeight="1">
      <c r="A105" s="37"/>
      <c r="B105" s="105"/>
      <c r="C105" s="38"/>
      <c r="D105" s="48" t="s">
        <v>89</v>
      </c>
      <c r="E105" s="25"/>
      <c r="F105" s="29">
        <f>(3.6)*1.1</f>
        <v>3.9600000000000004</v>
      </c>
      <c r="G105" s="24"/>
      <c r="H105" s="24"/>
      <c r="I105" s="107"/>
      <c r="J105" s="135"/>
      <c r="K105" s="94"/>
      <c r="L105" s="94"/>
      <c r="M105" s="94"/>
      <c r="N105" s="94"/>
      <c r="O105" s="136"/>
      <c r="P105" s="94"/>
      <c r="Q105" s="128"/>
    </row>
    <row r="106" spans="1:108" s="3" customFormat="1" ht="13.5" customHeight="1">
      <c r="A106" s="37"/>
      <c r="B106" s="105"/>
      <c r="C106" s="38"/>
      <c r="D106" s="48" t="s">
        <v>108</v>
      </c>
      <c r="E106" s="25"/>
      <c r="F106" s="29">
        <f>(7)*1.1</f>
        <v>7.7000000000000011</v>
      </c>
      <c r="G106" s="24"/>
      <c r="H106" s="24"/>
      <c r="I106" s="107"/>
      <c r="O106" s="111"/>
    </row>
    <row r="107" spans="1:108" s="35" customFormat="1" ht="27" customHeight="1">
      <c r="A107" s="137"/>
      <c r="B107" s="138"/>
      <c r="C107" s="138"/>
      <c r="D107" s="139" t="s">
        <v>90</v>
      </c>
      <c r="E107" s="138"/>
      <c r="F107" s="29"/>
      <c r="G107" s="140"/>
      <c r="H107" s="140"/>
      <c r="I107" s="141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F107" s="34"/>
      <c r="AG107" s="34"/>
      <c r="AH107" s="34"/>
      <c r="AI107" s="34"/>
      <c r="AJ107" s="34"/>
      <c r="AK107" s="34"/>
      <c r="AL107" s="34"/>
      <c r="AM107" s="34"/>
      <c r="AN107" s="34"/>
      <c r="AO107" s="34"/>
      <c r="AP107" s="34"/>
      <c r="AQ107" s="34"/>
      <c r="AR107" s="34"/>
      <c r="AS107" s="34"/>
      <c r="AT107" s="34"/>
      <c r="AU107" s="34"/>
      <c r="AV107" s="34"/>
      <c r="AW107" s="34"/>
      <c r="AX107" s="34"/>
      <c r="AY107" s="34"/>
      <c r="AZ107" s="34"/>
      <c r="BA107" s="34"/>
      <c r="BB107" s="34"/>
      <c r="BC107" s="34"/>
      <c r="BD107" s="34"/>
      <c r="BE107" s="34"/>
      <c r="BF107" s="34"/>
      <c r="BG107" s="34"/>
      <c r="BH107" s="34"/>
      <c r="BI107" s="34"/>
      <c r="BJ107" s="34"/>
      <c r="BK107" s="34"/>
      <c r="BL107" s="34"/>
      <c r="BM107" s="34"/>
      <c r="BN107" s="34"/>
      <c r="BO107" s="34"/>
      <c r="BP107" s="34"/>
      <c r="BQ107" s="34"/>
      <c r="BR107" s="34"/>
      <c r="BS107" s="34"/>
      <c r="BT107" s="34"/>
      <c r="BU107" s="34"/>
      <c r="BV107" s="34"/>
      <c r="BW107" s="34"/>
      <c r="BX107" s="34"/>
      <c r="BY107" s="34"/>
      <c r="BZ107" s="34"/>
      <c r="CA107" s="34"/>
      <c r="CB107" s="34"/>
      <c r="CC107" s="34"/>
      <c r="CD107" s="34"/>
      <c r="CE107" s="34"/>
      <c r="CF107" s="34"/>
      <c r="CG107" s="34"/>
      <c r="CH107" s="34"/>
      <c r="CI107" s="34"/>
      <c r="CJ107" s="34"/>
      <c r="CK107" s="34"/>
      <c r="CL107" s="34"/>
      <c r="CM107" s="34"/>
      <c r="CN107" s="34"/>
      <c r="CO107" s="34"/>
      <c r="CP107" s="34"/>
      <c r="CQ107" s="34"/>
      <c r="CR107" s="34"/>
      <c r="CS107" s="34"/>
      <c r="CT107" s="34"/>
      <c r="CU107" s="34"/>
      <c r="CV107" s="34"/>
      <c r="CW107" s="34"/>
      <c r="CX107" s="34"/>
      <c r="CY107" s="34"/>
      <c r="CZ107" s="34"/>
      <c r="DA107" s="34"/>
      <c r="DB107" s="34"/>
      <c r="DC107" s="34"/>
      <c r="DD107" s="34"/>
    </row>
    <row r="108" spans="1:108" s="129" customFormat="1" ht="13.5" customHeight="1">
      <c r="A108" s="120">
        <v>21</v>
      </c>
      <c r="B108" s="121">
        <v>751</v>
      </c>
      <c r="C108" s="121" t="s">
        <v>109</v>
      </c>
      <c r="D108" s="122" t="s">
        <v>110</v>
      </c>
      <c r="E108" s="122" t="s">
        <v>26</v>
      </c>
      <c r="F108" s="123">
        <f>SUM(F110:F111)</f>
        <v>2.4200000000000004</v>
      </c>
      <c r="G108" s="124"/>
      <c r="H108" s="124">
        <f>F108*G108</f>
        <v>0</v>
      </c>
      <c r="I108" s="125" t="s">
        <v>20</v>
      </c>
      <c r="J108" s="126"/>
      <c r="K108" s="127"/>
      <c r="L108" s="126"/>
      <c r="M108" s="126"/>
      <c r="N108" s="127"/>
      <c r="O108" s="127"/>
      <c r="P108" s="127"/>
      <c r="Q108" s="128"/>
    </row>
    <row r="109" spans="1:108" s="129" customFormat="1" ht="27" customHeight="1">
      <c r="A109" s="143"/>
      <c r="B109" s="144"/>
      <c r="C109" s="145"/>
      <c r="D109" s="60" t="s">
        <v>111</v>
      </c>
      <c r="E109" s="122"/>
      <c r="F109" s="146"/>
      <c r="G109" s="147"/>
      <c r="H109" s="147"/>
      <c r="I109" s="148"/>
      <c r="J109" s="134"/>
      <c r="K109" s="102"/>
      <c r="L109" s="3"/>
      <c r="M109" s="3"/>
      <c r="N109" s="3"/>
      <c r="O109" s="3"/>
      <c r="P109" s="3"/>
      <c r="Q109" s="128"/>
    </row>
    <row r="110" spans="1:108" s="3" customFormat="1" ht="13.5" customHeight="1">
      <c r="A110" s="37"/>
      <c r="B110" s="105"/>
      <c r="C110" s="38"/>
      <c r="D110" s="48" t="s">
        <v>112</v>
      </c>
      <c r="E110" s="25"/>
      <c r="F110" s="29">
        <f>(1.1)*1.1</f>
        <v>1.2100000000000002</v>
      </c>
      <c r="G110" s="24"/>
      <c r="H110" s="24"/>
      <c r="I110" s="107"/>
      <c r="J110" s="135"/>
      <c r="K110" s="94"/>
      <c r="L110" s="94"/>
      <c r="M110" s="94"/>
      <c r="N110" s="94"/>
      <c r="O110" s="136"/>
      <c r="P110" s="94"/>
      <c r="Q110" s="128"/>
    </row>
    <row r="111" spans="1:108" s="3" customFormat="1" ht="13.5" customHeight="1">
      <c r="A111" s="37"/>
      <c r="B111" s="105"/>
      <c r="C111" s="38"/>
      <c r="D111" s="48" t="s">
        <v>113</v>
      </c>
      <c r="E111" s="25"/>
      <c r="F111" s="29">
        <f>(1.1)*1.1</f>
        <v>1.2100000000000002</v>
      </c>
      <c r="G111" s="24"/>
      <c r="H111" s="24"/>
      <c r="I111" s="107"/>
      <c r="J111" s="40"/>
      <c r="L111" s="129"/>
      <c r="M111" s="149"/>
      <c r="N111" s="150"/>
      <c r="O111" s="133"/>
      <c r="P111" s="133"/>
    </row>
    <row r="112" spans="1:108" s="35" customFormat="1" ht="27" customHeight="1">
      <c r="A112" s="137"/>
      <c r="B112" s="138"/>
      <c r="C112" s="138"/>
      <c r="D112" s="139" t="s">
        <v>90</v>
      </c>
      <c r="E112" s="138"/>
      <c r="F112" s="29"/>
      <c r="G112" s="140"/>
      <c r="H112" s="140"/>
      <c r="I112" s="141"/>
      <c r="J112" s="166"/>
      <c r="K112" s="167"/>
      <c r="L112" s="142"/>
      <c r="M112" s="134"/>
      <c r="N112" s="134"/>
      <c r="O112" s="134"/>
      <c r="P112" s="134"/>
      <c r="Q112" s="134"/>
      <c r="R112" s="127"/>
      <c r="S112" s="1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F112" s="34"/>
      <c r="AG112" s="34"/>
      <c r="AH112" s="34"/>
      <c r="AI112" s="34"/>
      <c r="AJ112" s="34"/>
      <c r="AK112" s="34"/>
      <c r="AL112" s="34"/>
      <c r="AM112" s="34"/>
      <c r="AN112" s="34"/>
      <c r="AO112" s="34"/>
      <c r="AP112" s="34"/>
      <c r="AQ112" s="34"/>
      <c r="AR112" s="34"/>
      <c r="AS112" s="34"/>
      <c r="AT112" s="34"/>
      <c r="AU112" s="34"/>
      <c r="AV112" s="34"/>
      <c r="AW112" s="34"/>
      <c r="AX112" s="34"/>
      <c r="AY112" s="34"/>
      <c r="AZ112" s="34"/>
      <c r="BA112" s="34"/>
      <c r="BB112" s="34"/>
      <c r="BC112" s="34"/>
      <c r="BD112" s="34"/>
      <c r="BE112" s="34"/>
      <c r="BF112" s="34"/>
      <c r="BG112" s="34"/>
      <c r="BH112" s="34"/>
      <c r="BI112" s="34"/>
      <c r="BJ112" s="34"/>
      <c r="BK112" s="34"/>
      <c r="BL112" s="34"/>
      <c r="BM112" s="34"/>
      <c r="BN112" s="34"/>
      <c r="BO112" s="34"/>
      <c r="BP112" s="34"/>
      <c r="BQ112" s="34"/>
      <c r="BR112" s="34"/>
      <c r="BS112" s="34"/>
      <c r="BT112" s="34"/>
      <c r="BU112" s="34"/>
      <c r="BV112" s="34"/>
      <c r="BW112" s="34"/>
      <c r="BX112" s="34"/>
      <c r="BY112" s="34"/>
      <c r="BZ112" s="34"/>
      <c r="CA112" s="34"/>
      <c r="CB112" s="34"/>
      <c r="CC112" s="34"/>
      <c r="CD112" s="34"/>
      <c r="CE112" s="34"/>
      <c r="CF112" s="34"/>
      <c r="CG112" s="34"/>
      <c r="CH112" s="34"/>
      <c r="CI112" s="34"/>
      <c r="CJ112" s="34"/>
      <c r="CK112" s="34"/>
      <c r="CL112" s="34"/>
      <c r="CM112" s="34"/>
      <c r="CN112" s="34"/>
      <c r="CO112" s="34"/>
      <c r="CP112" s="34"/>
      <c r="CQ112" s="34"/>
      <c r="CR112" s="34"/>
      <c r="CS112" s="34"/>
      <c r="CT112" s="34"/>
      <c r="CU112" s="34"/>
      <c r="CV112" s="34"/>
      <c r="CW112" s="34"/>
      <c r="CX112" s="34"/>
      <c r="CY112" s="34"/>
      <c r="CZ112" s="34"/>
      <c r="DA112" s="34"/>
      <c r="DB112" s="34"/>
      <c r="DC112" s="34"/>
      <c r="DD112" s="34"/>
    </row>
    <row r="113" spans="1:108" s="129" customFormat="1" ht="13.5" customHeight="1">
      <c r="A113" s="120">
        <v>22</v>
      </c>
      <c r="B113" s="121">
        <v>751</v>
      </c>
      <c r="C113" s="121" t="s">
        <v>114</v>
      </c>
      <c r="D113" s="122" t="s">
        <v>115</v>
      </c>
      <c r="E113" s="122" t="s">
        <v>26</v>
      </c>
      <c r="F113" s="123">
        <f>SUM(F114:F116)</f>
        <v>17.490000000000002</v>
      </c>
      <c r="G113" s="124"/>
      <c r="H113" s="124">
        <f>F113*G113</f>
        <v>0</v>
      </c>
      <c r="I113" s="125" t="s">
        <v>20</v>
      </c>
      <c r="J113" s="126"/>
      <c r="K113" s="127"/>
      <c r="L113" s="126"/>
      <c r="M113" s="126"/>
      <c r="N113" s="127"/>
      <c r="O113" s="127"/>
      <c r="P113" s="127"/>
      <c r="Q113" s="128"/>
    </row>
    <row r="114" spans="1:108" s="3" customFormat="1" ht="13.5" customHeight="1">
      <c r="A114" s="37"/>
      <c r="B114" s="105"/>
      <c r="C114" s="38"/>
      <c r="D114" s="48" t="s">
        <v>116</v>
      </c>
      <c r="E114" s="25"/>
      <c r="F114" s="29">
        <f>(5.3)*1.1</f>
        <v>5.83</v>
      </c>
      <c r="G114" s="24"/>
      <c r="H114" s="24"/>
      <c r="I114" s="107"/>
      <c r="J114" s="130"/>
      <c r="K114" s="131"/>
      <c r="L114" s="127"/>
      <c r="M114" s="127"/>
      <c r="N114" s="132"/>
      <c r="O114" s="133"/>
      <c r="P114" s="133"/>
      <c r="Q114" s="128"/>
    </row>
    <row r="115" spans="1:108" s="3" customFormat="1" ht="13.5" customHeight="1">
      <c r="A115" s="37"/>
      <c r="B115" s="105"/>
      <c r="C115" s="38"/>
      <c r="D115" s="48" t="s">
        <v>117</v>
      </c>
      <c r="E115" s="25"/>
      <c r="F115" s="29">
        <f>(5.3)*1.1</f>
        <v>5.83</v>
      </c>
      <c r="G115" s="106"/>
      <c r="H115" s="24"/>
      <c r="I115" s="107"/>
      <c r="J115" s="142"/>
      <c r="L115" s="134"/>
      <c r="M115" s="134"/>
      <c r="N115" s="134"/>
      <c r="O115" s="134"/>
      <c r="P115" s="127"/>
      <c r="Q115" s="134"/>
    </row>
    <row r="116" spans="1:108" s="3" customFormat="1" ht="13.5" customHeight="1">
      <c r="A116" s="37"/>
      <c r="B116" s="105"/>
      <c r="C116" s="38"/>
      <c r="D116" s="48" t="s">
        <v>118</v>
      </c>
      <c r="E116" s="25"/>
      <c r="F116" s="29">
        <f>(5.3)*1.1</f>
        <v>5.83</v>
      </c>
      <c r="G116" s="24"/>
      <c r="H116" s="24"/>
      <c r="I116" s="107"/>
      <c r="J116" s="134"/>
      <c r="K116" s="102"/>
      <c r="Q116" s="128"/>
    </row>
    <row r="117" spans="1:108" s="35" customFormat="1" ht="27" customHeight="1">
      <c r="A117" s="137"/>
      <c r="B117" s="138"/>
      <c r="C117" s="138"/>
      <c r="D117" s="139" t="s">
        <v>90</v>
      </c>
      <c r="E117" s="138"/>
      <c r="F117" s="29"/>
      <c r="G117" s="140"/>
      <c r="H117" s="140"/>
      <c r="I117" s="141"/>
      <c r="J117" s="135"/>
      <c r="K117" s="94"/>
      <c r="L117" s="94"/>
      <c r="M117" s="94"/>
      <c r="N117" s="94"/>
      <c r="O117" s="136"/>
      <c r="P117" s="94"/>
      <c r="Q117" s="128"/>
      <c r="R117" s="3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F117" s="34"/>
      <c r="AG117" s="34"/>
      <c r="AH117" s="34"/>
      <c r="AI117" s="34"/>
      <c r="AJ117" s="34"/>
      <c r="AK117" s="34"/>
      <c r="AL117" s="34"/>
      <c r="AM117" s="34"/>
      <c r="AN117" s="34"/>
      <c r="AO117" s="34"/>
      <c r="AP117" s="34"/>
      <c r="AQ117" s="34"/>
      <c r="AR117" s="34"/>
      <c r="AS117" s="34"/>
      <c r="AT117" s="34"/>
      <c r="AU117" s="34"/>
      <c r="AV117" s="34"/>
      <c r="AW117" s="34"/>
      <c r="AX117" s="34"/>
      <c r="AY117" s="34"/>
      <c r="AZ117" s="34"/>
      <c r="BA117" s="34"/>
      <c r="BB117" s="34"/>
      <c r="BC117" s="34"/>
      <c r="BD117" s="34"/>
      <c r="BE117" s="34"/>
      <c r="BF117" s="34"/>
      <c r="BG117" s="34"/>
      <c r="BH117" s="34"/>
      <c r="BI117" s="34"/>
      <c r="BJ117" s="34"/>
      <c r="BK117" s="34"/>
      <c r="BL117" s="34"/>
      <c r="BM117" s="34"/>
      <c r="BN117" s="34"/>
      <c r="BO117" s="34"/>
      <c r="BP117" s="34"/>
      <c r="BQ117" s="34"/>
      <c r="BR117" s="34"/>
      <c r="BS117" s="34"/>
      <c r="BT117" s="34"/>
      <c r="BU117" s="34"/>
      <c r="BV117" s="34"/>
      <c r="BW117" s="34"/>
      <c r="BX117" s="34"/>
      <c r="BY117" s="34"/>
      <c r="BZ117" s="34"/>
      <c r="CA117" s="34"/>
      <c r="CB117" s="34"/>
      <c r="CC117" s="34"/>
      <c r="CD117" s="34"/>
      <c r="CE117" s="34"/>
      <c r="CF117" s="34"/>
      <c r="CG117" s="34"/>
      <c r="CH117" s="34"/>
      <c r="CI117" s="34"/>
      <c r="CJ117" s="34"/>
      <c r="CK117" s="34"/>
      <c r="CL117" s="34"/>
      <c r="CM117" s="34"/>
      <c r="CN117" s="34"/>
      <c r="CO117" s="34"/>
      <c r="CP117" s="34"/>
      <c r="CQ117" s="34"/>
      <c r="CR117" s="34"/>
      <c r="CS117" s="34"/>
      <c r="CT117" s="34"/>
      <c r="CU117" s="34"/>
      <c r="CV117" s="34"/>
      <c r="CW117" s="34"/>
      <c r="CX117" s="34"/>
      <c r="CY117" s="34"/>
      <c r="CZ117" s="34"/>
      <c r="DA117" s="34"/>
      <c r="DB117" s="34"/>
      <c r="DC117" s="34"/>
      <c r="DD117" s="34"/>
    </row>
    <row r="118" spans="1:108" s="129" customFormat="1" ht="13.5" customHeight="1">
      <c r="A118" s="120">
        <v>23</v>
      </c>
      <c r="B118" s="121">
        <v>751</v>
      </c>
      <c r="C118" s="121" t="s">
        <v>119</v>
      </c>
      <c r="D118" s="122" t="s">
        <v>120</v>
      </c>
      <c r="E118" s="122" t="s">
        <v>26</v>
      </c>
      <c r="F118" s="123">
        <f>SUM(F119:F122)</f>
        <v>8.1399999999999988</v>
      </c>
      <c r="G118" s="124"/>
      <c r="H118" s="124">
        <f>F118*G118</f>
        <v>0</v>
      </c>
      <c r="I118" s="125" t="s">
        <v>20</v>
      </c>
      <c r="J118" s="126"/>
      <c r="K118" s="127"/>
      <c r="L118" s="126"/>
      <c r="M118" s="126"/>
      <c r="N118" s="127"/>
      <c r="O118" s="127"/>
      <c r="P118" s="127"/>
      <c r="Q118" s="128"/>
    </row>
    <row r="119" spans="1:108" s="129" customFormat="1" ht="13.5" customHeight="1">
      <c r="A119" s="37"/>
      <c r="B119" s="105"/>
      <c r="C119" s="38"/>
      <c r="D119" s="48" t="s">
        <v>131</v>
      </c>
      <c r="E119" s="25"/>
      <c r="F119" s="29">
        <f>(0.5)*1.1</f>
        <v>0.55000000000000004</v>
      </c>
      <c r="G119" s="24"/>
      <c r="H119" s="24"/>
      <c r="I119" s="107"/>
      <c r="J119" s="126"/>
      <c r="K119" s="127"/>
      <c r="L119" s="126"/>
      <c r="M119" s="126"/>
      <c r="N119" s="127"/>
      <c r="O119" s="127"/>
      <c r="P119" s="127"/>
      <c r="Q119" s="128"/>
    </row>
    <row r="120" spans="1:108" s="3" customFormat="1" ht="13.5" customHeight="1">
      <c r="A120" s="37"/>
      <c r="B120" s="105"/>
      <c r="C120" s="38"/>
      <c r="D120" s="48" t="s">
        <v>121</v>
      </c>
      <c r="E120" s="25"/>
      <c r="F120" s="29">
        <f>(2.3)*1.1</f>
        <v>2.5299999999999998</v>
      </c>
      <c r="G120" s="24"/>
      <c r="H120" s="24"/>
      <c r="I120" s="107"/>
      <c r="J120" s="130"/>
      <c r="K120" s="131"/>
      <c r="L120" s="127"/>
      <c r="M120" s="127"/>
      <c r="N120" s="132"/>
      <c r="O120" s="133"/>
      <c r="P120" s="133"/>
      <c r="Q120" s="128"/>
    </row>
    <row r="121" spans="1:108" s="3" customFormat="1" ht="13.5" customHeight="1">
      <c r="A121" s="37"/>
      <c r="B121" s="105"/>
      <c r="C121" s="38"/>
      <c r="D121" s="48" t="s">
        <v>122</v>
      </c>
      <c r="E121" s="25"/>
      <c r="F121" s="29">
        <f>(2.3)*1.1</f>
        <v>2.5299999999999998</v>
      </c>
      <c r="G121" s="106"/>
      <c r="H121" s="24"/>
      <c r="I121" s="107"/>
      <c r="J121" s="135"/>
      <c r="K121" s="94"/>
      <c r="L121" s="94"/>
      <c r="M121" s="94"/>
      <c r="N121" s="94"/>
      <c r="O121" s="136"/>
      <c r="P121" s="94"/>
      <c r="Q121" s="128"/>
    </row>
    <row r="122" spans="1:108" s="3" customFormat="1" ht="13.5" customHeight="1">
      <c r="A122" s="37"/>
      <c r="B122" s="105"/>
      <c r="C122" s="38"/>
      <c r="D122" s="48" t="s">
        <v>123</v>
      </c>
      <c r="E122" s="25"/>
      <c r="F122" s="29">
        <f>(2.3)*1.1</f>
        <v>2.5299999999999998</v>
      </c>
      <c r="G122" s="24"/>
      <c r="H122" s="24"/>
      <c r="I122" s="107"/>
      <c r="O122" s="111"/>
    </row>
    <row r="123" spans="1:108" s="35" customFormat="1" ht="27" customHeight="1">
      <c r="A123" s="137"/>
      <c r="B123" s="138"/>
      <c r="C123" s="138"/>
      <c r="D123" s="139" t="s">
        <v>90</v>
      </c>
      <c r="E123" s="138"/>
      <c r="F123" s="29"/>
      <c r="G123" s="140"/>
      <c r="H123" s="140"/>
      <c r="I123" s="141"/>
      <c r="J123" s="34"/>
      <c r="K123" s="34"/>
      <c r="L123" s="34"/>
      <c r="M123" s="34"/>
      <c r="N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F123" s="34"/>
      <c r="AG123" s="34"/>
      <c r="AH123" s="34"/>
      <c r="AI123" s="34"/>
      <c r="AJ123" s="34"/>
      <c r="AK123" s="34"/>
      <c r="AL123" s="34"/>
      <c r="AM123" s="34"/>
      <c r="AN123" s="34"/>
      <c r="AO123" s="34"/>
      <c r="AP123" s="34"/>
      <c r="AQ123" s="34"/>
      <c r="AR123" s="34"/>
      <c r="AS123" s="34"/>
      <c r="AT123" s="34"/>
      <c r="AU123" s="34"/>
      <c r="AV123" s="34"/>
      <c r="AW123" s="34"/>
      <c r="AX123" s="34"/>
      <c r="AY123" s="34"/>
      <c r="AZ123" s="34"/>
      <c r="BA123" s="34"/>
      <c r="BB123" s="34"/>
      <c r="BC123" s="34"/>
      <c r="BD123" s="34"/>
      <c r="BE123" s="34"/>
      <c r="BF123" s="34"/>
      <c r="BG123" s="34"/>
      <c r="BH123" s="34"/>
      <c r="BI123" s="34"/>
      <c r="BJ123" s="34"/>
      <c r="BK123" s="34"/>
      <c r="BL123" s="34"/>
      <c r="BM123" s="34"/>
      <c r="BN123" s="34"/>
      <c r="BO123" s="34"/>
      <c r="BP123" s="34"/>
      <c r="BQ123" s="34"/>
      <c r="BR123" s="34"/>
      <c r="BS123" s="34"/>
      <c r="BT123" s="34"/>
      <c r="BU123" s="34"/>
      <c r="BV123" s="34"/>
      <c r="BW123" s="34"/>
      <c r="BX123" s="34"/>
      <c r="BY123" s="34"/>
      <c r="BZ123" s="34"/>
      <c r="CA123" s="34"/>
      <c r="CB123" s="34"/>
      <c r="CC123" s="34"/>
      <c r="CD123" s="34"/>
      <c r="CE123" s="34"/>
      <c r="CF123" s="34"/>
      <c r="CG123" s="34"/>
      <c r="CH123" s="34"/>
      <c r="CI123" s="34"/>
      <c r="CJ123" s="34"/>
      <c r="CK123" s="34"/>
      <c r="CL123" s="34"/>
      <c r="CM123" s="34"/>
      <c r="CN123" s="34"/>
      <c r="CO123" s="34"/>
      <c r="CP123" s="34"/>
      <c r="CQ123" s="34"/>
      <c r="CR123" s="34"/>
      <c r="CS123" s="34"/>
      <c r="CT123" s="34"/>
      <c r="CU123" s="34"/>
      <c r="CV123" s="34"/>
      <c r="CW123" s="34"/>
      <c r="CX123" s="34"/>
      <c r="CY123" s="34"/>
      <c r="CZ123" s="34"/>
      <c r="DA123" s="34"/>
      <c r="DB123" s="34"/>
      <c r="DC123" s="34"/>
      <c r="DD123" s="34"/>
    </row>
    <row r="124" spans="1:108" s="129" customFormat="1" ht="13.5" customHeight="1">
      <c r="A124" s="120">
        <v>24</v>
      </c>
      <c r="B124" s="121">
        <v>751</v>
      </c>
      <c r="C124" s="121" t="s">
        <v>124</v>
      </c>
      <c r="D124" s="122" t="s">
        <v>125</v>
      </c>
      <c r="E124" s="122" t="s">
        <v>26</v>
      </c>
      <c r="F124" s="123">
        <f>SUM(F126:F128)</f>
        <v>3.08</v>
      </c>
      <c r="G124" s="124"/>
      <c r="H124" s="124">
        <f>F124*G124</f>
        <v>0</v>
      </c>
      <c r="I124" s="125" t="s">
        <v>20</v>
      </c>
      <c r="J124" s="126"/>
      <c r="K124" s="127"/>
      <c r="L124" s="126"/>
      <c r="M124" s="126"/>
      <c r="N124" s="127"/>
      <c r="O124" s="127"/>
      <c r="P124" s="127"/>
      <c r="Q124" s="128"/>
    </row>
    <row r="125" spans="1:108" s="129" customFormat="1" ht="27" customHeight="1">
      <c r="A125" s="143"/>
      <c r="B125" s="144"/>
      <c r="C125" s="145"/>
      <c r="D125" s="60" t="s">
        <v>111</v>
      </c>
      <c r="E125" s="122"/>
      <c r="F125" s="146"/>
      <c r="G125" s="147"/>
      <c r="H125" s="147"/>
      <c r="I125" s="148"/>
      <c r="J125" s="130"/>
      <c r="K125" s="131"/>
      <c r="L125" s="127"/>
      <c r="M125" s="127"/>
      <c r="N125" s="132"/>
      <c r="O125" s="133"/>
      <c r="P125" s="133"/>
      <c r="Q125" s="128"/>
    </row>
    <row r="126" spans="1:108" s="3" customFormat="1" ht="13.5" customHeight="1">
      <c r="A126" s="37"/>
      <c r="B126" s="105"/>
      <c r="C126" s="38"/>
      <c r="D126" s="48" t="s">
        <v>126</v>
      </c>
      <c r="E126" s="25"/>
      <c r="F126" s="29">
        <f>(1)*1.1</f>
        <v>1.1000000000000001</v>
      </c>
      <c r="G126" s="24"/>
      <c r="H126" s="24"/>
      <c r="I126" s="107"/>
      <c r="J126" s="135"/>
      <c r="K126" s="94"/>
      <c r="L126" s="94"/>
      <c r="M126" s="94"/>
      <c r="N126" s="94"/>
      <c r="O126" s="136"/>
      <c r="P126" s="94"/>
      <c r="Q126" s="128"/>
    </row>
    <row r="127" spans="1:108" s="3" customFormat="1" ht="13.5" customHeight="1">
      <c r="A127" s="37"/>
      <c r="B127" s="105"/>
      <c r="C127" s="38"/>
      <c r="D127" s="48" t="s">
        <v>127</v>
      </c>
      <c r="E127" s="25"/>
      <c r="F127" s="29">
        <f>(1)*1.1</f>
        <v>1.1000000000000001</v>
      </c>
      <c r="G127" s="106"/>
      <c r="H127" s="24"/>
      <c r="I127" s="107"/>
      <c r="O127" s="111"/>
    </row>
    <row r="128" spans="1:108" s="3" customFormat="1" ht="13.5" customHeight="1">
      <c r="A128" s="37"/>
      <c r="B128" s="105"/>
      <c r="C128" s="38"/>
      <c r="D128" s="48" t="s">
        <v>128</v>
      </c>
      <c r="E128" s="25"/>
      <c r="F128" s="29">
        <f>(0.8)*1.1</f>
        <v>0.88000000000000012</v>
      </c>
      <c r="G128" s="24"/>
      <c r="H128" s="24"/>
      <c r="I128" s="107"/>
      <c r="J128" s="40"/>
      <c r="L128" s="129"/>
      <c r="M128" s="149"/>
      <c r="N128" s="150"/>
      <c r="O128" s="133"/>
      <c r="P128" s="133"/>
    </row>
    <row r="129" spans="1:108" s="35" customFormat="1" ht="27" customHeight="1">
      <c r="A129" s="137"/>
      <c r="B129" s="138"/>
      <c r="C129" s="138"/>
      <c r="D129" s="139" t="s">
        <v>90</v>
      </c>
      <c r="E129" s="138"/>
      <c r="F129" s="29"/>
      <c r="G129" s="140"/>
      <c r="H129" s="140"/>
      <c r="I129" s="141"/>
      <c r="J129" s="166"/>
      <c r="K129" s="167"/>
      <c r="L129" s="142"/>
      <c r="M129" s="134"/>
      <c r="N129" s="134"/>
      <c r="O129" s="134"/>
      <c r="P129" s="134"/>
      <c r="Q129" s="134"/>
      <c r="R129" s="127"/>
      <c r="S129" s="1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F129" s="34"/>
      <c r="AG129" s="34"/>
      <c r="AH129" s="34"/>
      <c r="AI129" s="34"/>
      <c r="AJ129" s="34"/>
      <c r="AK129" s="34"/>
      <c r="AL129" s="34"/>
      <c r="AM129" s="34"/>
      <c r="AN129" s="34"/>
      <c r="AO129" s="34"/>
      <c r="AP129" s="34"/>
      <c r="AQ129" s="34"/>
      <c r="AR129" s="34"/>
      <c r="AS129" s="34"/>
      <c r="AT129" s="34"/>
      <c r="AU129" s="34"/>
      <c r="AV129" s="34"/>
      <c r="AW129" s="34"/>
      <c r="AX129" s="34"/>
      <c r="AY129" s="34"/>
      <c r="AZ129" s="34"/>
      <c r="BA129" s="34"/>
      <c r="BB129" s="34"/>
      <c r="BC129" s="34"/>
      <c r="BD129" s="34"/>
      <c r="BE129" s="34"/>
      <c r="BF129" s="34"/>
      <c r="BG129" s="34"/>
      <c r="BH129" s="34"/>
      <c r="BI129" s="34"/>
      <c r="BJ129" s="34"/>
      <c r="BK129" s="34"/>
      <c r="BL129" s="34"/>
      <c r="BM129" s="34"/>
      <c r="BN129" s="34"/>
      <c r="BO129" s="34"/>
      <c r="BP129" s="34"/>
      <c r="BQ129" s="34"/>
      <c r="BR129" s="34"/>
      <c r="BS129" s="34"/>
      <c r="BT129" s="34"/>
      <c r="BU129" s="34"/>
      <c r="BV129" s="34"/>
      <c r="BW129" s="34"/>
      <c r="BX129" s="34"/>
      <c r="BY129" s="34"/>
      <c r="BZ129" s="34"/>
      <c r="CA129" s="34"/>
      <c r="CB129" s="34"/>
      <c r="CC129" s="34"/>
      <c r="CD129" s="34"/>
      <c r="CE129" s="34"/>
      <c r="CF129" s="34"/>
      <c r="CG129" s="34"/>
      <c r="CH129" s="34"/>
      <c r="CI129" s="34"/>
      <c r="CJ129" s="34"/>
      <c r="CK129" s="34"/>
      <c r="CL129" s="34"/>
      <c r="CM129" s="34"/>
      <c r="CN129" s="34"/>
      <c r="CO129" s="34"/>
      <c r="CP129" s="34"/>
      <c r="CQ129" s="34"/>
      <c r="CR129" s="34"/>
      <c r="CS129" s="34"/>
      <c r="CT129" s="34"/>
      <c r="CU129" s="34"/>
      <c r="CV129" s="34"/>
      <c r="CW129" s="34"/>
      <c r="CX129" s="34"/>
      <c r="CY129" s="34"/>
      <c r="CZ129" s="34"/>
      <c r="DA129" s="34"/>
      <c r="DB129" s="34"/>
      <c r="DC129" s="34"/>
      <c r="DD129" s="34"/>
    </row>
    <row r="130" spans="1:108" s="7" customFormat="1" ht="13.5" customHeight="1">
      <c r="A130" s="41">
        <v>25</v>
      </c>
      <c r="B130" s="42">
        <v>751</v>
      </c>
      <c r="C130" s="121" t="s">
        <v>129</v>
      </c>
      <c r="D130" s="42" t="s">
        <v>130</v>
      </c>
      <c r="E130" s="42" t="s">
        <v>26</v>
      </c>
      <c r="F130" s="52">
        <f>SUM(F131:F134)</f>
        <v>5.5000000000000009</v>
      </c>
      <c r="G130" s="43"/>
      <c r="H130" s="43">
        <f>F130*G130</f>
        <v>0</v>
      </c>
      <c r="I130" s="125" t="s">
        <v>20</v>
      </c>
      <c r="J130" s="126"/>
      <c r="K130" s="127"/>
      <c r="L130" s="126"/>
      <c r="M130" s="126"/>
      <c r="N130" s="127"/>
      <c r="O130" s="127"/>
      <c r="P130" s="127"/>
      <c r="Q130" s="128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  <c r="BO130" s="6"/>
      <c r="BP130" s="6"/>
      <c r="BQ130" s="6"/>
      <c r="BR130" s="6"/>
      <c r="BS130" s="6"/>
      <c r="BT130" s="6"/>
      <c r="BU130" s="6"/>
      <c r="BV130" s="6"/>
      <c r="BW130" s="6"/>
      <c r="BX130" s="6"/>
      <c r="BY130" s="6"/>
      <c r="BZ130" s="6"/>
      <c r="CA130" s="6"/>
      <c r="CB130" s="6"/>
      <c r="CC130" s="6"/>
      <c r="CD130" s="6"/>
      <c r="CE130" s="6"/>
      <c r="CF130" s="6"/>
      <c r="CG130" s="6"/>
      <c r="CH130" s="6"/>
      <c r="CI130" s="6"/>
      <c r="CJ130" s="6"/>
      <c r="CK130" s="6"/>
      <c r="CL130" s="6"/>
      <c r="CM130" s="6"/>
      <c r="CN130" s="6"/>
      <c r="CO130" s="6"/>
      <c r="CP130" s="6"/>
      <c r="CQ130" s="6"/>
      <c r="CR130" s="6"/>
      <c r="CS130" s="6"/>
      <c r="CT130" s="6"/>
      <c r="CU130" s="6"/>
      <c r="CV130" s="6"/>
      <c r="CW130" s="6"/>
      <c r="CX130" s="6"/>
      <c r="CY130" s="6"/>
      <c r="CZ130" s="6"/>
      <c r="DA130" s="6"/>
      <c r="DB130" s="6"/>
      <c r="DC130" s="6"/>
      <c r="DD130" s="6"/>
    </row>
    <row r="131" spans="1:108" s="3" customFormat="1" ht="13.5" customHeight="1">
      <c r="A131" s="37"/>
      <c r="B131" s="105"/>
      <c r="C131" s="38"/>
      <c r="D131" s="48" t="s">
        <v>131</v>
      </c>
      <c r="E131" s="25"/>
      <c r="F131" s="29">
        <f>(0.5)*1.1</f>
        <v>0.55000000000000004</v>
      </c>
      <c r="G131" s="24"/>
      <c r="H131" s="24"/>
      <c r="I131" s="107"/>
      <c r="J131" s="151"/>
      <c r="K131" s="161"/>
      <c r="L131" s="129"/>
      <c r="M131" s="129"/>
      <c r="N131" s="132"/>
      <c r="O131" s="133"/>
      <c r="P131" s="133"/>
      <c r="Q131" s="128"/>
    </row>
    <row r="132" spans="1:108" s="3" customFormat="1" ht="13.5" customHeight="1">
      <c r="A132" s="37"/>
      <c r="B132" s="105"/>
      <c r="C132" s="38"/>
      <c r="D132" s="48" t="s">
        <v>132</v>
      </c>
      <c r="E132" s="25"/>
      <c r="F132" s="29">
        <f>(1.5)*1.1</f>
        <v>1.6500000000000001</v>
      </c>
      <c r="G132" s="24"/>
      <c r="H132" s="24"/>
      <c r="I132" s="107"/>
      <c r="J132" s="142"/>
      <c r="K132" s="134"/>
      <c r="L132" s="134"/>
      <c r="M132" s="134"/>
      <c r="N132" s="134"/>
      <c r="O132" s="134"/>
      <c r="P132" s="127"/>
      <c r="Q132" s="134"/>
    </row>
    <row r="133" spans="1:108" s="3" customFormat="1" ht="13.5" customHeight="1">
      <c r="A133" s="37"/>
      <c r="B133" s="105"/>
      <c r="C133" s="38"/>
      <c r="D133" s="48" t="s">
        <v>133</v>
      </c>
      <c r="E133" s="25"/>
      <c r="F133" s="29">
        <f>(1.5)*1.1</f>
        <v>1.6500000000000001</v>
      </c>
      <c r="G133" s="106"/>
      <c r="H133" s="24"/>
      <c r="I133" s="107"/>
      <c r="J133" s="6"/>
      <c r="K133" s="102"/>
    </row>
    <row r="134" spans="1:108" s="3" customFormat="1" ht="13.5" customHeight="1">
      <c r="A134" s="37"/>
      <c r="B134" s="105"/>
      <c r="C134" s="38"/>
      <c r="D134" s="48" t="s">
        <v>134</v>
      </c>
      <c r="E134" s="25"/>
      <c r="F134" s="29">
        <f>(1.5)*1.1</f>
        <v>1.6500000000000001</v>
      </c>
      <c r="G134" s="24"/>
      <c r="H134" s="24"/>
      <c r="I134" s="107"/>
      <c r="O134" s="111"/>
    </row>
    <row r="135" spans="1:108" s="7" customFormat="1" ht="27" customHeight="1">
      <c r="A135" s="51"/>
      <c r="B135" s="51"/>
      <c r="C135" s="51"/>
      <c r="D135" s="48" t="s">
        <v>135</v>
      </c>
      <c r="E135" s="93"/>
      <c r="F135" s="49"/>
      <c r="G135" s="50"/>
      <c r="H135" s="50"/>
      <c r="I135" s="152"/>
      <c r="J135" s="6"/>
      <c r="K135" s="57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  <c r="BO135" s="6"/>
      <c r="BP135" s="6"/>
      <c r="BQ135" s="6"/>
      <c r="BR135" s="6"/>
      <c r="BS135" s="6"/>
      <c r="BT135" s="6"/>
      <c r="BU135" s="6"/>
      <c r="BV135" s="6"/>
      <c r="BW135" s="6"/>
      <c r="BX135" s="6"/>
      <c r="BY135" s="6"/>
      <c r="BZ135" s="6"/>
      <c r="CA135" s="6"/>
      <c r="CB135" s="6"/>
      <c r="CC135" s="6"/>
      <c r="CD135" s="6"/>
      <c r="CE135" s="6"/>
      <c r="CF135" s="6"/>
      <c r="CG135" s="6"/>
      <c r="CH135" s="6"/>
      <c r="CI135" s="6"/>
      <c r="CJ135" s="6"/>
      <c r="CK135" s="6"/>
      <c r="CL135" s="6"/>
      <c r="CM135" s="6"/>
      <c r="CN135" s="6"/>
      <c r="CO135" s="6"/>
      <c r="CP135" s="6"/>
      <c r="CQ135" s="6"/>
      <c r="CR135" s="6"/>
      <c r="CS135" s="6"/>
      <c r="CT135" s="6"/>
      <c r="CU135" s="6"/>
      <c r="CV135" s="6"/>
      <c r="CW135" s="6"/>
      <c r="CX135" s="6"/>
      <c r="CY135" s="6"/>
      <c r="CZ135" s="6"/>
      <c r="DA135" s="6"/>
      <c r="DB135" s="6"/>
      <c r="DC135" s="6"/>
      <c r="DD135" s="6"/>
    </row>
    <row r="136" spans="1:108" s="7" customFormat="1" ht="13.5" customHeight="1">
      <c r="A136" s="41">
        <v>26</v>
      </c>
      <c r="B136" s="42">
        <v>751</v>
      </c>
      <c r="C136" s="121" t="s">
        <v>136</v>
      </c>
      <c r="D136" s="42" t="s">
        <v>137</v>
      </c>
      <c r="E136" s="42" t="s">
        <v>26</v>
      </c>
      <c r="F136" s="52">
        <f>SUM(F137:F141)</f>
        <v>10.450000000000001</v>
      </c>
      <c r="G136" s="43"/>
      <c r="H136" s="43">
        <f>F136*G136</f>
        <v>0</v>
      </c>
      <c r="I136" s="125" t="s">
        <v>20</v>
      </c>
      <c r="J136" s="126"/>
      <c r="K136" s="127"/>
      <c r="L136" s="126"/>
      <c r="M136" s="126"/>
      <c r="N136" s="127"/>
      <c r="O136" s="127"/>
      <c r="P136" s="127"/>
      <c r="Q136" s="128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  <c r="BI136" s="6"/>
      <c r="BJ136" s="6"/>
      <c r="BK136" s="6"/>
      <c r="BL136" s="6"/>
      <c r="BM136" s="6"/>
      <c r="BN136" s="6"/>
      <c r="BO136" s="6"/>
      <c r="BP136" s="6"/>
      <c r="BQ136" s="6"/>
      <c r="BR136" s="6"/>
      <c r="BS136" s="6"/>
      <c r="BT136" s="6"/>
      <c r="BU136" s="6"/>
      <c r="BV136" s="6"/>
      <c r="BW136" s="6"/>
      <c r="BX136" s="6"/>
      <c r="BY136" s="6"/>
      <c r="BZ136" s="6"/>
      <c r="CA136" s="6"/>
      <c r="CB136" s="6"/>
      <c r="CC136" s="6"/>
      <c r="CD136" s="6"/>
      <c r="CE136" s="6"/>
      <c r="CF136" s="6"/>
      <c r="CG136" s="6"/>
      <c r="CH136" s="6"/>
      <c r="CI136" s="6"/>
      <c r="CJ136" s="6"/>
      <c r="CK136" s="6"/>
      <c r="CL136" s="6"/>
      <c r="CM136" s="6"/>
      <c r="CN136" s="6"/>
      <c r="CO136" s="6"/>
      <c r="CP136" s="6"/>
      <c r="CQ136" s="6"/>
      <c r="CR136" s="6"/>
      <c r="CS136" s="6"/>
      <c r="CT136" s="6"/>
      <c r="CU136" s="6"/>
      <c r="CV136" s="6"/>
      <c r="CW136" s="6"/>
      <c r="CX136" s="6"/>
      <c r="CY136" s="6"/>
      <c r="CZ136" s="6"/>
      <c r="DA136" s="6"/>
      <c r="DB136" s="6"/>
      <c r="DC136" s="6"/>
      <c r="DD136" s="6"/>
    </row>
    <row r="137" spans="1:108" s="3" customFormat="1" ht="13.5" customHeight="1">
      <c r="A137" s="37"/>
      <c r="B137" s="105"/>
      <c r="C137" s="38"/>
      <c r="D137" s="48" t="s">
        <v>131</v>
      </c>
      <c r="E137" s="25"/>
      <c r="F137" s="29">
        <f>(0.5)*1.1</f>
        <v>0.55000000000000004</v>
      </c>
      <c r="G137" s="24"/>
      <c r="H137" s="24"/>
      <c r="I137" s="107"/>
      <c r="J137" s="153"/>
      <c r="K137" s="161"/>
      <c r="L137" s="129"/>
      <c r="M137" s="129"/>
      <c r="N137" s="132"/>
      <c r="O137" s="133"/>
      <c r="P137" s="133"/>
      <c r="Q137" s="128"/>
    </row>
    <row r="138" spans="1:108" s="3" customFormat="1" ht="13.5" customHeight="1">
      <c r="A138" s="37"/>
      <c r="B138" s="105"/>
      <c r="C138" s="38"/>
      <c r="D138" s="48" t="s">
        <v>138</v>
      </c>
      <c r="E138" s="25"/>
      <c r="F138" s="29">
        <f>(2.5)*1.1</f>
        <v>2.75</v>
      </c>
      <c r="G138" s="24"/>
      <c r="H138" s="24"/>
      <c r="I138" s="107"/>
      <c r="J138" s="142"/>
      <c r="K138" s="134"/>
      <c r="L138" s="134"/>
      <c r="M138" s="134"/>
      <c r="N138" s="134"/>
      <c r="O138" s="134"/>
      <c r="P138" s="127"/>
      <c r="Q138" s="134"/>
    </row>
    <row r="139" spans="1:108" s="3" customFormat="1" ht="13.5" customHeight="1">
      <c r="A139" s="37"/>
      <c r="B139" s="105"/>
      <c r="C139" s="38"/>
      <c r="D139" s="48" t="s">
        <v>139</v>
      </c>
      <c r="E139" s="25"/>
      <c r="F139" s="29">
        <f>(2.5)*1.1</f>
        <v>2.75</v>
      </c>
      <c r="G139" s="106"/>
      <c r="H139" s="24"/>
      <c r="I139" s="107"/>
      <c r="J139" s="6"/>
      <c r="K139" s="102"/>
    </row>
    <row r="140" spans="1:108" s="3" customFormat="1" ht="13.5" customHeight="1">
      <c r="A140" s="37"/>
      <c r="B140" s="105"/>
      <c r="C140" s="38"/>
      <c r="D140" s="48" t="s">
        <v>140</v>
      </c>
      <c r="E140" s="25"/>
      <c r="F140" s="29">
        <f>(2.5)*1.1</f>
        <v>2.75</v>
      </c>
      <c r="G140" s="24"/>
      <c r="H140" s="24"/>
      <c r="I140" s="107"/>
      <c r="O140" s="111"/>
    </row>
    <row r="141" spans="1:108" s="3" customFormat="1" ht="13.5" customHeight="1">
      <c r="A141" s="37"/>
      <c r="B141" s="105"/>
      <c r="C141" s="38"/>
      <c r="D141" s="48" t="s">
        <v>103</v>
      </c>
      <c r="E141" s="25"/>
      <c r="F141" s="29">
        <f>(1.5)*1.1</f>
        <v>1.6500000000000001</v>
      </c>
      <c r="G141" s="24"/>
      <c r="H141" s="24"/>
      <c r="I141" s="107"/>
      <c r="O141" s="111"/>
    </row>
    <row r="142" spans="1:108" s="7" customFormat="1" ht="27" customHeight="1">
      <c r="A142" s="51"/>
      <c r="B142" s="51"/>
      <c r="C142" s="51"/>
      <c r="D142" s="48" t="s">
        <v>135</v>
      </c>
      <c r="E142" s="93"/>
      <c r="F142" s="49"/>
      <c r="G142" s="50"/>
      <c r="H142" s="50"/>
      <c r="I142" s="152"/>
      <c r="J142" s="6"/>
      <c r="K142" s="57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  <c r="BH142" s="6"/>
      <c r="BI142" s="6"/>
      <c r="BJ142" s="6"/>
      <c r="BK142" s="6"/>
      <c r="BL142" s="6"/>
      <c r="BM142" s="6"/>
      <c r="BN142" s="6"/>
      <c r="BO142" s="6"/>
      <c r="BP142" s="6"/>
      <c r="BQ142" s="6"/>
      <c r="BR142" s="6"/>
      <c r="BS142" s="6"/>
      <c r="BT142" s="6"/>
      <c r="BU142" s="6"/>
      <c r="BV142" s="6"/>
      <c r="BW142" s="6"/>
      <c r="BX142" s="6"/>
      <c r="BY142" s="6"/>
      <c r="BZ142" s="6"/>
      <c r="CA142" s="6"/>
      <c r="CB142" s="6"/>
      <c r="CC142" s="6"/>
      <c r="CD142" s="6"/>
      <c r="CE142" s="6"/>
      <c r="CF142" s="6"/>
      <c r="CG142" s="6"/>
      <c r="CH142" s="6"/>
      <c r="CI142" s="6"/>
      <c r="CJ142" s="6"/>
      <c r="CK142" s="6"/>
      <c r="CL142" s="6"/>
      <c r="CM142" s="6"/>
      <c r="CN142" s="6"/>
      <c r="CO142" s="6"/>
      <c r="CP142" s="6"/>
      <c r="CQ142" s="6"/>
      <c r="CR142" s="6"/>
      <c r="CS142" s="6"/>
      <c r="CT142" s="6"/>
      <c r="CU142" s="6"/>
      <c r="CV142" s="6"/>
      <c r="CW142" s="6"/>
      <c r="CX142" s="6"/>
      <c r="CY142" s="6"/>
      <c r="CZ142" s="6"/>
      <c r="DA142" s="6"/>
      <c r="DB142" s="6"/>
      <c r="DC142" s="6"/>
      <c r="DD142" s="6"/>
    </row>
    <row r="143" spans="1:108" s="7" customFormat="1" ht="13.5" customHeight="1">
      <c r="A143" s="41">
        <v>27</v>
      </c>
      <c r="B143" s="42">
        <v>751</v>
      </c>
      <c r="C143" s="121" t="s">
        <v>141</v>
      </c>
      <c r="D143" s="42" t="s">
        <v>142</v>
      </c>
      <c r="E143" s="42" t="s">
        <v>26</v>
      </c>
      <c r="F143" s="52">
        <f>SUM(F144:F147)</f>
        <v>2.2000000000000002</v>
      </c>
      <c r="G143" s="43"/>
      <c r="H143" s="43">
        <f>F143*G143</f>
        <v>0</v>
      </c>
      <c r="I143" s="125" t="s">
        <v>20</v>
      </c>
      <c r="J143" s="126"/>
      <c r="K143" s="127"/>
      <c r="L143" s="126"/>
      <c r="M143" s="126"/>
      <c r="N143" s="127"/>
      <c r="O143" s="127"/>
      <c r="P143" s="127"/>
      <c r="Q143" s="128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6"/>
      <c r="BO143" s="6"/>
      <c r="BP143" s="6"/>
      <c r="BQ143" s="6"/>
      <c r="BR143" s="6"/>
      <c r="BS143" s="6"/>
      <c r="BT143" s="6"/>
      <c r="BU143" s="6"/>
      <c r="BV143" s="6"/>
      <c r="BW143" s="6"/>
      <c r="BX143" s="6"/>
      <c r="BY143" s="6"/>
      <c r="BZ143" s="6"/>
      <c r="CA143" s="6"/>
      <c r="CB143" s="6"/>
      <c r="CC143" s="6"/>
      <c r="CD143" s="6"/>
      <c r="CE143" s="6"/>
      <c r="CF143" s="6"/>
      <c r="CG143" s="6"/>
      <c r="CH143" s="6"/>
      <c r="CI143" s="6"/>
      <c r="CJ143" s="6"/>
      <c r="CK143" s="6"/>
      <c r="CL143" s="6"/>
      <c r="CM143" s="6"/>
      <c r="CN143" s="6"/>
      <c r="CO143" s="6"/>
      <c r="CP143" s="6"/>
      <c r="CQ143" s="6"/>
      <c r="CR143" s="6"/>
      <c r="CS143" s="6"/>
      <c r="CT143" s="6"/>
      <c r="CU143" s="6"/>
      <c r="CV143" s="6"/>
      <c r="CW143" s="6"/>
      <c r="CX143" s="6"/>
      <c r="CY143" s="6"/>
      <c r="CZ143" s="6"/>
      <c r="DA143" s="6"/>
      <c r="DB143" s="6"/>
      <c r="DC143" s="6"/>
      <c r="DD143" s="6"/>
    </row>
    <row r="144" spans="1:108" s="3" customFormat="1" ht="13.5" customHeight="1">
      <c r="A144" s="37"/>
      <c r="B144" s="105"/>
      <c r="C144" s="38"/>
      <c r="D144" s="48" t="s">
        <v>143</v>
      </c>
      <c r="E144" s="25"/>
      <c r="F144" s="29">
        <f>(0.5)*1.1</f>
        <v>0.55000000000000004</v>
      </c>
      <c r="G144" s="24"/>
      <c r="H144" s="24"/>
      <c r="I144" s="107"/>
      <c r="J144" s="142"/>
      <c r="K144" s="134"/>
      <c r="L144" s="134"/>
      <c r="M144" s="134"/>
      <c r="N144" s="134"/>
      <c r="O144" s="134"/>
      <c r="P144" s="127"/>
      <c r="Q144" s="134"/>
    </row>
    <row r="145" spans="1:108" s="3" customFormat="1" ht="13.5" customHeight="1">
      <c r="A145" s="37"/>
      <c r="B145" s="105"/>
      <c r="C145" s="38"/>
      <c r="D145" s="48" t="s">
        <v>144</v>
      </c>
      <c r="E145" s="25"/>
      <c r="F145" s="29">
        <f>(0.5)*1.1</f>
        <v>0.55000000000000004</v>
      </c>
      <c r="G145" s="106"/>
      <c r="H145" s="24"/>
      <c r="I145" s="107"/>
      <c r="J145" s="6"/>
      <c r="K145" s="102"/>
    </row>
    <row r="146" spans="1:108" s="3" customFormat="1" ht="13.5" customHeight="1">
      <c r="A146" s="37"/>
      <c r="B146" s="105"/>
      <c r="C146" s="38"/>
      <c r="D146" s="48" t="s">
        <v>145</v>
      </c>
      <c r="E146" s="25"/>
      <c r="F146" s="29">
        <f>(0.5)*1.1</f>
        <v>0.55000000000000004</v>
      </c>
      <c r="G146" s="24"/>
      <c r="H146" s="24"/>
      <c r="I146" s="107"/>
      <c r="O146" s="111"/>
    </row>
    <row r="147" spans="1:108" s="3" customFormat="1" ht="13.5" customHeight="1">
      <c r="A147" s="37"/>
      <c r="B147" s="105"/>
      <c r="C147" s="38"/>
      <c r="D147" s="48" t="s">
        <v>146</v>
      </c>
      <c r="E147" s="25"/>
      <c r="F147" s="29">
        <f>(0.5)*1.1</f>
        <v>0.55000000000000004</v>
      </c>
      <c r="G147" s="24"/>
      <c r="H147" s="24"/>
      <c r="I147" s="107"/>
      <c r="O147" s="111"/>
    </row>
    <row r="148" spans="1:108" s="7" customFormat="1" ht="27" customHeight="1">
      <c r="A148" s="51"/>
      <c r="B148" s="51"/>
      <c r="C148" s="51"/>
      <c r="D148" s="48" t="s">
        <v>135</v>
      </c>
      <c r="E148" s="93"/>
      <c r="F148" s="49"/>
      <c r="G148" s="50"/>
      <c r="H148" s="50"/>
      <c r="I148" s="152"/>
      <c r="J148" s="6"/>
      <c r="K148" s="57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  <c r="BH148" s="6"/>
      <c r="BI148" s="6"/>
      <c r="BJ148" s="6"/>
      <c r="BK148" s="6"/>
      <c r="BL148" s="6"/>
      <c r="BM148" s="6"/>
      <c r="BN148" s="6"/>
      <c r="BO148" s="6"/>
      <c r="BP148" s="6"/>
      <c r="BQ148" s="6"/>
      <c r="BR148" s="6"/>
      <c r="BS148" s="6"/>
      <c r="BT148" s="6"/>
      <c r="BU148" s="6"/>
      <c r="BV148" s="6"/>
      <c r="BW148" s="6"/>
      <c r="BX148" s="6"/>
      <c r="BY148" s="6"/>
      <c r="BZ148" s="6"/>
      <c r="CA148" s="6"/>
      <c r="CB148" s="6"/>
      <c r="CC148" s="6"/>
      <c r="CD148" s="6"/>
      <c r="CE148" s="6"/>
      <c r="CF148" s="6"/>
      <c r="CG148" s="6"/>
      <c r="CH148" s="6"/>
      <c r="CI148" s="6"/>
      <c r="CJ148" s="6"/>
      <c r="CK148" s="6"/>
      <c r="CL148" s="6"/>
      <c r="CM148" s="6"/>
      <c r="CN148" s="6"/>
      <c r="CO148" s="6"/>
      <c r="CP148" s="6"/>
      <c r="CQ148" s="6"/>
      <c r="CR148" s="6"/>
      <c r="CS148" s="6"/>
      <c r="CT148" s="6"/>
      <c r="CU148" s="6"/>
      <c r="CV148" s="6"/>
      <c r="CW148" s="6"/>
      <c r="CX148" s="6"/>
      <c r="CY148" s="6"/>
      <c r="CZ148" s="6"/>
      <c r="DA148" s="6"/>
      <c r="DB148" s="6"/>
      <c r="DC148" s="6"/>
      <c r="DD148" s="6"/>
    </row>
    <row r="149" spans="1:108" s="7" customFormat="1" ht="13.5" customHeight="1">
      <c r="A149" s="41">
        <v>28</v>
      </c>
      <c r="B149" s="42">
        <v>751</v>
      </c>
      <c r="C149" s="121" t="s">
        <v>166</v>
      </c>
      <c r="D149" s="42" t="s">
        <v>165</v>
      </c>
      <c r="E149" s="42" t="s">
        <v>26</v>
      </c>
      <c r="F149" s="52">
        <f>SUM(F150:F150)</f>
        <v>0.55000000000000004</v>
      </c>
      <c r="G149" s="43"/>
      <c r="H149" s="43">
        <f>F149*G149</f>
        <v>0</v>
      </c>
      <c r="I149" s="125" t="s">
        <v>20</v>
      </c>
      <c r="J149" s="126"/>
      <c r="K149" s="127"/>
      <c r="L149" s="126"/>
      <c r="M149" s="126"/>
      <c r="N149" s="127"/>
      <c r="O149" s="127"/>
      <c r="P149" s="127"/>
      <c r="Q149" s="128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6"/>
      <c r="BO149" s="6"/>
      <c r="BP149" s="6"/>
      <c r="BQ149" s="6"/>
      <c r="BR149" s="6"/>
      <c r="BS149" s="6"/>
      <c r="BT149" s="6"/>
      <c r="BU149" s="6"/>
      <c r="BV149" s="6"/>
      <c r="BW149" s="6"/>
      <c r="BX149" s="6"/>
      <c r="BY149" s="6"/>
      <c r="BZ149" s="6"/>
      <c r="CA149" s="6"/>
      <c r="CB149" s="6"/>
      <c r="CC149" s="6"/>
      <c r="CD149" s="6"/>
      <c r="CE149" s="6"/>
      <c r="CF149" s="6"/>
      <c r="CG149" s="6"/>
      <c r="CH149" s="6"/>
      <c r="CI149" s="6"/>
      <c r="CJ149" s="6"/>
      <c r="CK149" s="6"/>
      <c r="CL149" s="6"/>
      <c r="CM149" s="6"/>
      <c r="CN149" s="6"/>
      <c r="CO149" s="6"/>
      <c r="CP149" s="6"/>
      <c r="CQ149" s="6"/>
      <c r="CR149" s="6"/>
      <c r="CS149" s="6"/>
      <c r="CT149" s="6"/>
      <c r="CU149" s="6"/>
      <c r="CV149" s="6"/>
      <c r="CW149" s="6"/>
      <c r="CX149" s="6"/>
      <c r="CY149" s="6"/>
      <c r="CZ149" s="6"/>
      <c r="DA149" s="6"/>
      <c r="DB149" s="6"/>
      <c r="DC149" s="6"/>
      <c r="DD149" s="6"/>
    </row>
    <row r="150" spans="1:108" s="3" customFormat="1" ht="13.5" customHeight="1">
      <c r="A150" s="37"/>
      <c r="B150" s="105"/>
      <c r="C150" s="38"/>
      <c r="D150" s="48" t="s">
        <v>131</v>
      </c>
      <c r="E150" s="25"/>
      <c r="F150" s="29">
        <f>(0.5)*1.1</f>
        <v>0.55000000000000004</v>
      </c>
      <c r="G150" s="24"/>
      <c r="H150" s="24"/>
      <c r="I150" s="107"/>
      <c r="J150" s="151"/>
      <c r="K150" s="161"/>
      <c r="L150" s="129"/>
      <c r="M150" s="129"/>
      <c r="N150" s="132"/>
      <c r="O150" s="133"/>
      <c r="P150" s="133"/>
      <c r="Q150" s="128"/>
    </row>
    <row r="151" spans="1:108" s="7" customFormat="1" ht="27" customHeight="1">
      <c r="A151" s="51"/>
      <c r="B151" s="51"/>
      <c r="C151" s="51"/>
      <c r="D151" s="48" t="s">
        <v>135</v>
      </c>
      <c r="E151" s="93"/>
      <c r="F151" s="49"/>
      <c r="G151" s="50"/>
      <c r="H151" s="50"/>
      <c r="I151" s="152"/>
      <c r="J151" s="6"/>
      <c r="K151" s="57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6"/>
      <c r="BK151" s="6"/>
      <c r="BL151" s="6"/>
      <c r="BM151" s="6"/>
      <c r="BN151" s="6"/>
      <c r="BO151" s="6"/>
      <c r="BP151" s="6"/>
      <c r="BQ151" s="6"/>
      <c r="BR151" s="6"/>
      <c r="BS151" s="6"/>
      <c r="BT151" s="6"/>
      <c r="BU151" s="6"/>
      <c r="BV151" s="6"/>
      <c r="BW151" s="6"/>
      <c r="BX151" s="6"/>
      <c r="BY151" s="6"/>
      <c r="BZ151" s="6"/>
      <c r="CA151" s="6"/>
      <c r="CB151" s="6"/>
      <c r="CC151" s="6"/>
      <c r="CD151" s="6"/>
      <c r="CE151" s="6"/>
      <c r="CF151" s="6"/>
      <c r="CG151" s="6"/>
      <c r="CH151" s="6"/>
      <c r="CI151" s="6"/>
      <c r="CJ151" s="6"/>
      <c r="CK151" s="6"/>
      <c r="CL151" s="6"/>
      <c r="CM151" s="6"/>
      <c r="CN151" s="6"/>
      <c r="CO151" s="6"/>
      <c r="CP151" s="6"/>
      <c r="CQ151" s="6"/>
      <c r="CR151" s="6"/>
      <c r="CS151" s="6"/>
      <c r="CT151" s="6"/>
      <c r="CU151" s="6"/>
      <c r="CV151" s="6"/>
      <c r="CW151" s="6"/>
      <c r="CX151" s="6"/>
      <c r="CY151" s="6"/>
      <c r="CZ151" s="6"/>
      <c r="DA151" s="6"/>
      <c r="DB151" s="6"/>
      <c r="DC151" s="6"/>
      <c r="DD151" s="6"/>
    </row>
    <row r="152" spans="1:108" s="33" customFormat="1" ht="13.5" customHeight="1">
      <c r="A152" s="30">
        <v>29</v>
      </c>
      <c r="B152" s="59" t="s">
        <v>76</v>
      </c>
      <c r="C152" s="25">
        <v>998751202</v>
      </c>
      <c r="D152" s="25" t="s">
        <v>77</v>
      </c>
      <c r="E152" s="25" t="s">
        <v>22</v>
      </c>
      <c r="F152" s="31">
        <v>0.55000000000000004</v>
      </c>
      <c r="G152" s="26"/>
      <c r="H152" s="26">
        <f>F152*G152</f>
        <v>0</v>
      </c>
      <c r="I152" s="27" t="s">
        <v>78</v>
      </c>
      <c r="J152" s="32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  <c r="BO152" s="3"/>
      <c r="BP152" s="3"/>
      <c r="BQ152" s="3"/>
      <c r="BR152" s="3"/>
      <c r="BS152" s="3"/>
      <c r="BT152" s="3"/>
      <c r="BU152" s="3"/>
      <c r="BV152" s="3"/>
      <c r="BW152" s="3"/>
      <c r="BX152" s="3"/>
      <c r="BY152" s="3"/>
      <c r="BZ152" s="3"/>
      <c r="CA152" s="3"/>
      <c r="CB152" s="3"/>
      <c r="CC152" s="3"/>
      <c r="CD152" s="3"/>
      <c r="CE152" s="3"/>
      <c r="CF152" s="3"/>
      <c r="CG152" s="3"/>
      <c r="CH152" s="3"/>
      <c r="CI152" s="3"/>
      <c r="CJ152" s="3"/>
      <c r="CK152" s="3"/>
      <c r="CL152" s="3"/>
      <c r="CM152" s="3"/>
      <c r="CN152" s="3"/>
      <c r="CO152" s="3"/>
      <c r="CP152" s="3"/>
      <c r="CQ152" s="3"/>
      <c r="CR152" s="3"/>
      <c r="CS152" s="3"/>
      <c r="CT152" s="3"/>
      <c r="CU152" s="3"/>
      <c r="CV152" s="3"/>
      <c r="CW152" s="3"/>
      <c r="CX152" s="3"/>
      <c r="CY152" s="3"/>
      <c r="CZ152" s="3"/>
      <c r="DA152" s="3"/>
      <c r="DB152" s="3"/>
      <c r="DC152" s="3"/>
      <c r="DD152" s="3"/>
    </row>
    <row r="153" spans="1:108" s="35" customFormat="1" ht="13.5" customHeight="1">
      <c r="A153" s="30">
        <v>30</v>
      </c>
      <c r="B153" s="25">
        <v>751</v>
      </c>
      <c r="C153" s="25" t="s">
        <v>79</v>
      </c>
      <c r="D153" s="25" t="s">
        <v>80</v>
      </c>
      <c r="E153" s="25" t="s">
        <v>24</v>
      </c>
      <c r="F153" s="31">
        <f>F154</f>
        <v>10</v>
      </c>
      <c r="G153" s="26"/>
      <c r="H153" s="26">
        <f>F153*G153</f>
        <v>0</v>
      </c>
      <c r="I153" s="27" t="s">
        <v>78</v>
      </c>
      <c r="J153" s="34"/>
      <c r="K153" s="34"/>
      <c r="L153" s="34"/>
      <c r="M153" s="34"/>
      <c r="N153" s="34"/>
      <c r="O153" s="34"/>
      <c r="P153" s="34"/>
      <c r="Q153" s="34"/>
      <c r="R153" s="34"/>
      <c r="S153" s="34"/>
      <c r="T153" s="34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F153" s="34"/>
      <c r="AG153" s="34"/>
      <c r="AH153" s="34"/>
      <c r="AI153" s="34"/>
      <c r="AJ153" s="34"/>
      <c r="AK153" s="34"/>
      <c r="AL153" s="34"/>
      <c r="AM153" s="34"/>
      <c r="AN153" s="34"/>
      <c r="AO153" s="34"/>
      <c r="AP153" s="34"/>
      <c r="AQ153" s="34"/>
      <c r="AR153" s="34"/>
      <c r="AS153" s="34"/>
      <c r="AT153" s="34"/>
      <c r="AU153" s="34"/>
      <c r="AV153" s="34"/>
      <c r="AW153" s="34"/>
      <c r="AX153" s="34"/>
      <c r="AY153" s="34"/>
      <c r="AZ153" s="34"/>
      <c r="BA153" s="34"/>
      <c r="BB153" s="34"/>
      <c r="BC153" s="34"/>
      <c r="BD153" s="34"/>
      <c r="BE153" s="34"/>
      <c r="BF153" s="34"/>
      <c r="BG153" s="34"/>
      <c r="BH153" s="34"/>
      <c r="BI153" s="34"/>
      <c r="BJ153" s="34"/>
      <c r="BK153" s="34"/>
      <c r="BL153" s="34"/>
      <c r="BM153" s="34"/>
      <c r="BN153" s="34"/>
      <c r="BO153" s="34"/>
      <c r="BP153" s="34"/>
      <c r="BQ153" s="34"/>
      <c r="BR153" s="34"/>
      <c r="BS153" s="34"/>
      <c r="BT153" s="34"/>
      <c r="BU153" s="34"/>
      <c r="BV153" s="34"/>
      <c r="BW153" s="34"/>
      <c r="BX153" s="34"/>
      <c r="BY153" s="34"/>
      <c r="BZ153" s="34"/>
      <c r="CA153" s="34"/>
      <c r="CB153" s="34"/>
      <c r="CC153" s="34"/>
      <c r="CD153" s="34"/>
      <c r="CE153" s="34"/>
      <c r="CF153" s="34"/>
      <c r="CG153" s="34"/>
      <c r="CH153" s="34"/>
      <c r="CI153" s="34"/>
      <c r="CJ153" s="34"/>
      <c r="CK153" s="34"/>
      <c r="CL153" s="34"/>
      <c r="CM153" s="34"/>
      <c r="CN153" s="34"/>
      <c r="CO153" s="34"/>
      <c r="CP153" s="34"/>
      <c r="CQ153" s="34"/>
      <c r="CR153" s="34"/>
      <c r="CS153" s="34"/>
      <c r="CT153" s="34"/>
      <c r="CU153" s="34"/>
      <c r="CV153" s="34"/>
      <c r="CW153" s="34"/>
      <c r="CX153" s="34"/>
      <c r="CY153" s="34"/>
      <c r="CZ153" s="34"/>
      <c r="DA153" s="34"/>
      <c r="DB153" s="34"/>
      <c r="DC153" s="34"/>
      <c r="DD153" s="34"/>
    </row>
    <row r="154" spans="1:108" s="35" customFormat="1" ht="13.5" customHeight="1">
      <c r="A154" s="30"/>
      <c r="B154" s="25"/>
      <c r="C154" s="25"/>
      <c r="D154" s="36" t="s">
        <v>81</v>
      </c>
      <c r="E154" s="25"/>
      <c r="F154" s="29">
        <v>10</v>
      </c>
      <c r="G154" s="26"/>
      <c r="H154" s="26"/>
      <c r="I154" s="27"/>
      <c r="J154" s="34"/>
      <c r="K154" s="34"/>
      <c r="L154" s="34"/>
      <c r="M154" s="34"/>
      <c r="N154" s="34"/>
      <c r="O154" s="34"/>
      <c r="P154" s="34"/>
      <c r="Q154" s="34"/>
      <c r="R154" s="34"/>
      <c r="S154" s="34"/>
      <c r="T154" s="34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F154" s="34"/>
      <c r="AG154" s="34"/>
      <c r="AH154" s="34"/>
      <c r="AI154" s="34"/>
      <c r="AJ154" s="34"/>
      <c r="AK154" s="34"/>
      <c r="AL154" s="34"/>
      <c r="AM154" s="34"/>
      <c r="AN154" s="34"/>
      <c r="AO154" s="34"/>
      <c r="AP154" s="34"/>
      <c r="AQ154" s="34"/>
      <c r="AR154" s="34"/>
      <c r="AS154" s="34"/>
      <c r="AT154" s="34"/>
      <c r="AU154" s="34"/>
      <c r="AV154" s="34"/>
      <c r="AW154" s="34"/>
      <c r="AX154" s="34"/>
      <c r="AY154" s="34"/>
      <c r="AZ154" s="34"/>
      <c r="BA154" s="34"/>
      <c r="BB154" s="34"/>
      <c r="BC154" s="34"/>
      <c r="BD154" s="34"/>
      <c r="BE154" s="34"/>
      <c r="BF154" s="34"/>
      <c r="BG154" s="34"/>
      <c r="BH154" s="34"/>
      <c r="BI154" s="34"/>
      <c r="BJ154" s="34"/>
      <c r="BK154" s="34"/>
      <c r="BL154" s="34"/>
      <c r="BM154" s="34"/>
      <c r="BN154" s="34"/>
      <c r="BO154" s="34"/>
      <c r="BP154" s="34"/>
      <c r="BQ154" s="34"/>
      <c r="BR154" s="34"/>
      <c r="BS154" s="34"/>
      <c r="BT154" s="34"/>
      <c r="BU154" s="34"/>
      <c r="BV154" s="34"/>
      <c r="BW154" s="34"/>
      <c r="BX154" s="34"/>
      <c r="BY154" s="34"/>
      <c r="BZ154" s="34"/>
      <c r="CA154" s="34"/>
      <c r="CB154" s="34"/>
      <c r="CC154" s="34"/>
      <c r="CD154" s="34"/>
      <c r="CE154" s="34"/>
      <c r="CF154" s="34"/>
      <c r="CG154" s="34"/>
      <c r="CH154" s="34"/>
      <c r="CI154" s="34"/>
      <c r="CJ154" s="34"/>
      <c r="CK154" s="34"/>
      <c r="CL154" s="34"/>
      <c r="CM154" s="34"/>
      <c r="CN154" s="34"/>
      <c r="CO154" s="34"/>
      <c r="CP154" s="34"/>
      <c r="CQ154" s="34"/>
      <c r="CR154" s="34"/>
      <c r="CS154" s="34"/>
      <c r="CT154" s="34"/>
      <c r="CU154" s="34"/>
      <c r="CV154" s="34"/>
      <c r="CW154" s="34"/>
      <c r="CX154" s="34"/>
      <c r="CY154" s="34"/>
      <c r="CZ154" s="34"/>
      <c r="DA154" s="34"/>
      <c r="DB154" s="34"/>
      <c r="DC154" s="34"/>
      <c r="DD154" s="34"/>
    </row>
    <row r="155" spans="1:108" s="35" customFormat="1" ht="27" customHeight="1">
      <c r="A155" s="30"/>
      <c r="B155" s="25"/>
      <c r="C155" s="25"/>
      <c r="D155" s="119" t="s">
        <v>82</v>
      </c>
      <c r="E155" s="25"/>
      <c r="F155" s="31"/>
      <c r="G155" s="26"/>
      <c r="H155" s="26"/>
      <c r="I155" s="27"/>
      <c r="J155" s="34"/>
      <c r="K155" s="34"/>
      <c r="L155" s="34"/>
      <c r="M155" s="34"/>
      <c r="N155" s="34"/>
      <c r="O155" s="34"/>
      <c r="P155" s="34"/>
      <c r="Q155" s="34"/>
      <c r="R155" s="34"/>
      <c r="S155" s="34"/>
      <c r="T155" s="34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F155" s="34"/>
      <c r="AG155" s="34"/>
      <c r="AH155" s="34"/>
      <c r="AI155" s="34"/>
      <c r="AJ155" s="34"/>
      <c r="AK155" s="34"/>
      <c r="AL155" s="34"/>
      <c r="AM155" s="34"/>
      <c r="AN155" s="34"/>
      <c r="AO155" s="34"/>
      <c r="AP155" s="34"/>
      <c r="AQ155" s="34"/>
      <c r="AR155" s="34"/>
      <c r="AS155" s="34"/>
      <c r="AT155" s="34"/>
      <c r="AU155" s="34"/>
      <c r="AV155" s="34"/>
      <c r="AW155" s="34"/>
      <c r="AX155" s="34"/>
      <c r="AY155" s="34"/>
      <c r="AZ155" s="34"/>
      <c r="BA155" s="34"/>
      <c r="BB155" s="34"/>
      <c r="BC155" s="34"/>
      <c r="BD155" s="34"/>
      <c r="BE155" s="34"/>
      <c r="BF155" s="34"/>
      <c r="BG155" s="34"/>
      <c r="BH155" s="34"/>
      <c r="BI155" s="34"/>
      <c r="BJ155" s="34"/>
      <c r="BK155" s="34"/>
      <c r="BL155" s="34"/>
      <c r="BM155" s="34"/>
      <c r="BN155" s="34"/>
      <c r="BO155" s="34"/>
      <c r="BP155" s="34"/>
      <c r="BQ155" s="34"/>
      <c r="BR155" s="34"/>
      <c r="BS155" s="34"/>
      <c r="BT155" s="34"/>
      <c r="BU155" s="34"/>
      <c r="BV155" s="34"/>
      <c r="BW155" s="34"/>
      <c r="BX155" s="34"/>
      <c r="BY155" s="34"/>
      <c r="BZ155" s="34"/>
      <c r="CA155" s="34"/>
      <c r="CB155" s="34"/>
      <c r="CC155" s="34"/>
      <c r="CD155" s="34"/>
      <c r="CE155" s="34"/>
      <c r="CF155" s="34"/>
      <c r="CG155" s="34"/>
      <c r="CH155" s="34"/>
      <c r="CI155" s="34"/>
      <c r="CJ155" s="34"/>
      <c r="CK155" s="34"/>
      <c r="CL155" s="34"/>
      <c r="CM155" s="34"/>
      <c r="CN155" s="34"/>
      <c r="CO155" s="34"/>
      <c r="CP155" s="34"/>
      <c r="CQ155" s="34"/>
      <c r="CR155" s="34"/>
      <c r="CS155" s="34"/>
      <c r="CT155" s="34"/>
      <c r="CU155" s="34"/>
      <c r="CV155" s="34"/>
      <c r="CW155" s="34"/>
      <c r="CX155" s="34"/>
      <c r="CY155" s="34"/>
      <c r="CZ155" s="34"/>
      <c r="DA155" s="34"/>
      <c r="DB155" s="34"/>
      <c r="DC155" s="34"/>
      <c r="DD155" s="34"/>
    </row>
    <row r="156" spans="1:108" s="33" customFormat="1" ht="13.5" customHeight="1">
      <c r="A156" s="96"/>
      <c r="B156" s="97"/>
      <c r="C156" s="23">
        <v>751</v>
      </c>
      <c r="D156" s="98" t="s">
        <v>147</v>
      </c>
      <c r="E156" s="23"/>
      <c r="F156" s="99"/>
      <c r="G156" s="100"/>
      <c r="H156" s="100">
        <f>SUM(H157:H172)</f>
        <v>0</v>
      </c>
      <c r="I156" s="101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  <c r="BO156" s="3"/>
      <c r="BP156" s="3"/>
      <c r="BQ156" s="3"/>
      <c r="BR156" s="3"/>
      <c r="BS156" s="3"/>
      <c r="BT156" s="3"/>
      <c r="BU156" s="3"/>
      <c r="BV156" s="3"/>
      <c r="BW156" s="3"/>
      <c r="BX156" s="3"/>
      <c r="BY156" s="3"/>
      <c r="BZ156" s="3"/>
      <c r="CA156" s="3"/>
      <c r="CB156" s="3"/>
      <c r="CC156" s="3"/>
      <c r="CD156" s="3"/>
      <c r="CE156" s="3"/>
      <c r="CF156" s="3"/>
      <c r="CG156" s="3"/>
      <c r="CH156" s="3"/>
      <c r="CI156" s="3"/>
      <c r="CJ156" s="3"/>
      <c r="CK156" s="3"/>
      <c r="CL156" s="3"/>
      <c r="CM156" s="3"/>
      <c r="CN156" s="3"/>
      <c r="CO156" s="3"/>
      <c r="CP156" s="3"/>
      <c r="CQ156" s="3"/>
      <c r="CR156" s="3"/>
      <c r="CS156" s="3"/>
      <c r="CT156" s="3"/>
      <c r="CU156" s="3"/>
      <c r="CV156" s="3"/>
      <c r="CW156" s="3"/>
      <c r="CX156" s="3"/>
      <c r="CY156" s="3"/>
      <c r="CZ156" s="3"/>
      <c r="DA156" s="3"/>
      <c r="DB156" s="3"/>
      <c r="DC156" s="3"/>
      <c r="DD156" s="3"/>
    </row>
    <row r="157" spans="1:108" s="33" customFormat="1" ht="13.5" customHeight="1">
      <c r="A157" s="30">
        <v>31</v>
      </c>
      <c r="B157" s="59" t="s">
        <v>76</v>
      </c>
      <c r="C157" s="25" t="s">
        <v>148</v>
      </c>
      <c r="D157" s="42" t="s">
        <v>149</v>
      </c>
      <c r="E157" s="25" t="s">
        <v>25</v>
      </c>
      <c r="F157" s="31">
        <v>1</v>
      </c>
      <c r="G157" s="26"/>
      <c r="H157" s="26">
        <f>F157*G157</f>
        <v>0</v>
      </c>
      <c r="I157" s="27" t="s">
        <v>20</v>
      </c>
      <c r="J157" s="56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  <c r="BO157" s="3"/>
      <c r="BP157" s="3"/>
      <c r="BQ157" s="3"/>
      <c r="BR157" s="3"/>
      <c r="BS157" s="3"/>
      <c r="BT157" s="3"/>
      <c r="BU157" s="3"/>
      <c r="BV157" s="3"/>
      <c r="BW157" s="3"/>
      <c r="BX157" s="3"/>
      <c r="BY157" s="3"/>
      <c r="BZ157" s="3"/>
      <c r="CA157" s="3"/>
      <c r="CB157" s="3"/>
      <c r="CC157" s="3"/>
      <c r="CD157" s="3"/>
      <c r="CE157" s="3"/>
      <c r="CF157" s="3"/>
      <c r="CG157" s="3"/>
      <c r="CH157" s="3"/>
      <c r="CI157" s="3"/>
      <c r="CJ157" s="3"/>
      <c r="CK157" s="3"/>
      <c r="CL157" s="3"/>
      <c r="CM157" s="3"/>
      <c r="CN157" s="3"/>
      <c r="CO157" s="3"/>
      <c r="CP157" s="3"/>
      <c r="CQ157" s="3"/>
      <c r="CR157" s="3"/>
      <c r="CS157" s="3"/>
      <c r="CT157" s="3"/>
      <c r="CU157" s="3"/>
      <c r="CV157" s="3"/>
      <c r="CW157" s="3"/>
      <c r="CX157" s="3"/>
      <c r="CY157" s="3"/>
      <c r="CZ157" s="3"/>
      <c r="DA157" s="3"/>
      <c r="DB157" s="3"/>
      <c r="DC157" s="3"/>
      <c r="DD157" s="3"/>
    </row>
    <row r="158" spans="1:108" s="155" customFormat="1" ht="13.5" customHeight="1">
      <c r="A158" s="41"/>
      <c r="B158" s="46"/>
      <c r="C158" s="42"/>
      <c r="D158" s="48" t="s">
        <v>150</v>
      </c>
      <c r="E158" s="42"/>
      <c r="F158" s="49">
        <v>1</v>
      </c>
      <c r="G158" s="43"/>
      <c r="H158" s="43"/>
      <c r="I158" s="44"/>
      <c r="J158" s="56"/>
      <c r="K158" s="154"/>
      <c r="L158" s="154"/>
      <c r="M158" s="28"/>
      <c r="N158" s="154"/>
      <c r="O158" s="154"/>
      <c r="P158" s="154"/>
      <c r="Q158" s="154"/>
      <c r="R158" s="154"/>
      <c r="S158" s="154"/>
      <c r="T158" s="154"/>
      <c r="U158" s="154"/>
      <c r="V158" s="154"/>
      <c r="W158" s="154"/>
      <c r="X158" s="154"/>
      <c r="Y158" s="154"/>
      <c r="Z158" s="154"/>
      <c r="AA158" s="154"/>
      <c r="AB158" s="154"/>
      <c r="AC158" s="154"/>
      <c r="AD158" s="154"/>
      <c r="AE158" s="154"/>
      <c r="AF158" s="154"/>
      <c r="AG158" s="154"/>
      <c r="AH158" s="154"/>
      <c r="AI158" s="154"/>
      <c r="AJ158" s="154"/>
      <c r="AK158" s="154"/>
      <c r="AL158" s="154"/>
      <c r="AM158" s="154"/>
      <c r="AN158" s="154"/>
      <c r="AO158" s="154"/>
      <c r="AP158" s="154"/>
      <c r="AQ158" s="154"/>
      <c r="AR158" s="154"/>
      <c r="AS158" s="154"/>
      <c r="AT158" s="154"/>
      <c r="AU158" s="154"/>
      <c r="AV158" s="154"/>
      <c r="AW158" s="154"/>
      <c r="AX158" s="154"/>
      <c r="AY158" s="154"/>
      <c r="AZ158" s="154"/>
      <c r="BA158" s="154"/>
      <c r="BB158" s="154"/>
      <c r="BC158" s="154"/>
      <c r="BD158" s="154"/>
      <c r="BE158" s="154"/>
      <c r="BF158" s="154"/>
      <c r="BG158" s="154"/>
      <c r="BH158" s="154"/>
      <c r="BI158" s="154"/>
      <c r="BJ158" s="154"/>
      <c r="BK158" s="154"/>
      <c r="BL158" s="154"/>
      <c r="BM158" s="154"/>
      <c r="BN158" s="154"/>
      <c r="BO158" s="154"/>
      <c r="BP158" s="154"/>
      <c r="BQ158" s="154"/>
      <c r="BR158" s="154"/>
      <c r="BS158" s="154"/>
      <c r="BT158" s="154"/>
      <c r="BU158" s="154"/>
      <c r="BV158" s="154"/>
      <c r="BW158" s="154"/>
      <c r="BX158" s="154"/>
      <c r="BY158" s="154"/>
      <c r="BZ158" s="154"/>
      <c r="CA158" s="154"/>
      <c r="CB158" s="154"/>
      <c r="CC158" s="154"/>
      <c r="CD158" s="154"/>
      <c r="CE158" s="154"/>
      <c r="CF158" s="154"/>
      <c r="CG158" s="154"/>
      <c r="CH158" s="154"/>
      <c r="CI158" s="154"/>
      <c r="CJ158" s="154"/>
      <c r="CK158" s="154"/>
      <c r="CL158" s="154"/>
      <c r="CM158" s="154"/>
      <c r="CN158" s="154"/>
      <c r="CO158" s="154"/>
      <c r="CP158" s="154"/>
      <c r="CQ158" s="154"/>
      <c r="CR158" s="154"/>
      <c r="CS158" s="154"/>
      <c r="CT158" s="154"/>
      <c r="CU158" s="154"/>
      <c r="CV158" s="154"/>
      <c r="CW158" s="154"/>
      <c r="CX158" s="154"/>
      <c r="CY158" s="154"/>
      <c r="CZ158" s="154"/>
      <c r="DA158" s="154"/>
      <c r="DB158" s="154"/>
      <c r="DC158" s="154"/>
      <c r="DD158" s="154"/>
    </row>
    <row r="159" spans="1:108" s="33" customFormat="1" ht="13.5" customHeight="1">
      <c r="A159" s="30">
        <v>32</v>
      </c>
      <c r="B159" s="59" t="s">
        <v>76</v>
      </c>
      <c r="C159" s="25" t="s">
        <v>151</v>
      </c>
      <c r="D159" s="156" t="s">
        <v>152</v>
      </c>
      <c r="E159" s="25" t="s">
        <v>25</v>
      </c>
      <c r="F159" s="31">
        <f>F160</f>
        <v>1</v>
      </c>
      <c r="G159" s="26"/>
      <c r="H159" s="26">
        <f>F159*G159</f>
        <v>0</v>
      </c>
      <c r="I159" s="27" t="s">
        <v>20</v>
      </c>
      <c r="J159" s="56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  <c r="BO159" s="3"/>
      <c r="BP159" s="3"/>
      <c r="BQ159" s="3"/>
      <c r="BR159" s="3"/>
      <c r="BS159" s="3"/>
      <c r="BT159" s="3"/>
      <c r="BU159" s="3"/>
      <c r="BV159" s="3"/>
      <c r="BW159" s="3"/>
      <c r="BX159" s="3"/>
      <c r="BY159" s="3"/>
      <c r="BZ159" s="3"/>
      <c r="CA159" s="3"/>
      <c r="CB159" s="3"/>
      <c r="CC159" s="3"/>
      <c r="CD159" s="3"/>
      <c r="CE159" s="3"/>
      <c r="CF159" s="3"/>
      <c r="CG159" s="3"/>
      <c r="CH159" s="3"/>
      <c r="CI159" s="3"/>
      <c r="CJ159" s="3"/>
      <c r="CK159" s="3"/>
      <c r="CL159" s="3"/>
      <c r="CM159" s="3"/>
      <c r="CN159" s="3"/>
      <c r="CO159" s="3"/>
      <c r="CP159" s="3"/>
      <c r="CQ159" s="3"/>
      <c r="CR159" s="3"/>
      <c r="CS159" s="3"/>
      <c r="CT159" s="3"/>
      <c r="CU159" s="3"/>
      <c r="CV159" s="3"/>
      <c r="CW159" s="3"/>
      <c r="CX159" s="3"/>
      <c r="CY159" s="3"/>
      <c r="CZ159" s="3"/>
      <c r="DA159" s="3"/>
      <c r="DB159" s="3"/>
      <c r="DC159" s="3"/>
      <c r="DD159" s="3"/>
    </row>
    <row r="160" spans="1:108" s="35" customFormat="1" ht="13.5" customHeight="1">
      <c r="A160" s="30"/>
      <c r="B160" s="25"/>
      <c r="C160" s="25"/>
      <c r="D160" s="139" t="s">
        <v>153</v>
      </c>
      <c r="E160" s="25"/>
      <c r="F160" s="29">
        <v>1</v>
      </c>
      <c r="G160" s="26"/>
      <c r="H160" s="26"/>
      <c r="I160" s="27"/>
      <c r="J160" s="34"/>
      <c r="K160" s="34"/>
      <c r="L160" s="34"/>
      <c r="M160" s="34"/>
      <c r="N160" s="34"/>
      <c r="O160" s="34"/>
      <c r="P160" s="34"/>
      <c r="Q160" s="34"/>
      <c r="R160" s="34"/>
      <c r="S160" s="34"/>
      <c r="T160" s="34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F160" s="34"/>
      <c r="AG160" s="34"/>
      <c r="AH160" s="34"/>
      <c r="AI160" s="34"/>
      <c r="AJ160" s="34"/>
      <c r="AK160" s="34"/>
      <c r="AL160" s="34"/>
      <c r="AM160" s="34"/>
      <c r="AN160" s="34"/>
      <c r="AO160" s="34"/>
      <c r="AP160" s="34"/>
      <c r="AQ160" s="34"/>
      <c r="AR160" s="34"/>
      <c r="AS160" s="34"/>
      <c r="AT160" s="34"/>
      <c r="AU160" s="34"/>
      <c r="AV160" s="34"/>
      <c r="AW160" s="34"/>
      <c r="AX160" s="34"/>
      <c r="AY160" s="34"/>
      <c r="AZ160" s="34"/>
      <c r="BA160" s="34"/>
      <c r="BB160" s="34"/>
      <c r="BC160" s="34"/>
      <c r="BD160" s="34"/>
      <c r="BE160" s="34"/>
      <c r="BF160" s="34"/>
      <c r="BG160" s="34"/>
      <c r="BH160" s="34"/>
      <c r="BI160" s="34"/>
      <c r="BJ160" s="34"/>
      <c r="BK160" s="34"/>
      <c r="BL160" s="34"/>
      <c r="BM160" s="34"/>
      <c r="BN160" s="34"/>
      <c r="BO160" s="34"/>
      <c r="BP160" s="34"/>
      <c r="BQ160" s="34"/>
      <c r="BR160" s="34"/>
      <c r="BS160" s="34"/>
      <c r="BT160" s="34"/>
      <c r="BU160" s="34"/>
      <c r="BV160" s="34"/>
      <c r="BW160" s="34"/>
      <c r="BX160" s="34"/>
      <c r="BY160" s="34"/>
      <c r="BZ160" s="34"/>
      <c r="CA160" s="34"/>
      <c r="CB160" s="34"/>
      <c r="CC160" s="34"/>
      <c r="CD160" s="34"/>
      <c r="CE160" s="34"/>
      <c r="CF160" s="34"/>
      <c r="CG160" s="34"/>
      <c r="CH160" s="34"/>
      <c r="CI160" s="34"/>
      <c r="CJ160" s="34"/>
      <c r="CK160" s="34"/>
      <c r="CL160" s="34"/>
      <c r="CM160" s="34"/>
      <c r="CN160" s="34"/>
      <c r="CO160" s="34"/>
      <c r="CP160" s="34"/>
      <c r="CQ160" s="34"/>
      <c r="CR160" s="34"/>
      <c r="CS160" s="34"/>
      <c r="CT160" s="34"/>
      <c r="CU160" s="34"/>
      <c r="CV160" s="34"/>
      <c r="CW160" s="34"/>
      <c r="CX160" s="34"/>
      <c r="CY160" s="34"/>
      <c r="CZ160" s="34"/>
      <c r="DA160" s="34"/>
      <c r="DB160" s="34"/>
      <c r="DC160" s="34"/>
      <c r="DD160" s="34"/>
    </row>
    <row r="161" spans="1:108" s="35" customFormat="1" ht="13.5" customHeight="1">
      <c r="A161" s="30"/>
      <c r="B161" s="25"/>
      <c r="C161" s="25"/>
      <c r="D161" s="139" t="s">
        <v>154</v>
      </c>
      <c r="E161" s="25"/>
      <c r="F161" s="29"/>
      <c r="G161" s="26"/>
      <c r="H161" s="26"/>
      <c r="I161" s="27"/>
      <c r="J161" s="34"/>
      <c r="K161" s="34"/>
      <c r="L161" s="34"/>
      <c r="M161" s="34"/>
      <c r="N161" s="34"/>
      <c r="O161" s="34"/>
      <c r="P161" s="34"/>
      <c r="Q161" s="34"/>
      <c r="R161" s="34"/>
      <c r="S161" s="34"/>
      <c r="T161" s="34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F161" s="34"/>
      <c r="AG161" s="34"/>
      <c r="AH161" s="34"/>
      <c r="AI161" s="34"/>
      <c r="AJ161" s="34"/>
      <c r="AK161" s="34"/>
      <c r="AL161" s="34"/>
      <c r="AM161" s="34"/>
      <c r="AN161" s="34"/>
      <c r="AO161" s="34"/>
      <c r="AP161" s="34"/>
      <c r="AQ161" s="34"/>
      <c r="AR161" s="34"/>
      <c r="AS161" s="34"/>
      <c r="AT161" s="34"/>
      <c r="AU161" s="34"/>
      <c r="AV161" s="34"/>
      <c r="AW161" s="34"/>
      <c r="AX161" s="34"/>
      <c r="AY161" s="34"/>
      <c r="AZ161" s="34"/>
      <c r="BA161" s="34"/>
      <c r="BB161" s="34"/>
      <c r="BC161" s="34"/>
      <c r="BD161" s="34"/>
      <c r="BE161" s="34"/>
      <c r="BF161" s="34"/>
      <c r="BG161" s="34"/>
      <c r="BH161" s="34"/>
      <c r="BI161" s="34"/>
      <c r="BJ161" s="34"/>
      <c r="BK161" s="34"/>
      <c r="BL161" s="34"/>
      <c r="BM161" s="34"/>
      <c r="BN161" s="34"/>
      <c r="BO161" s="34"/>
      <c r="BP161" s="34"/>
      <c r="BQ161" s="34"/>
      <c r="BR161" s="34"/>
      <c r="BS161" s="34"/>
      <c r="BT161" s="34"/>
      <c r="BU161" s="34"/>
      <c r="BV161" s="34"/>
      <c r="BW161" s="34"/>
      <c r="BX161" s="34"/>
      <c r="BY161" s="34"/>
      <c r="BZ161" s="34"/>
      <c r="CA161" s="34"/>
      <c r="CB161" s="34"/>
      <c r="CC161" s="34"/>
      <c r="CD161" s="34"/>
      <c r="CE161" s="34"/>
      <c r="CF161" s="34"/>
      <c r="CG161" s="34"/>
      <c r="CH161" s="34"/>
      <c r="CI161" s="34"/>
      <c r="CJ161" s="34"/>
      <c r="CK161" s="34"/>
      <c r="CL161" s="34"/>
      <c r="CM161" s="34"/>
      <c r="CN161" s="34"/>
      <c r="CO161" s="34"/>
      <c r="CP161" s="34"/>
      <c r="CQ161" s="34"/>
      <c r="CR161" s="34"/>
      <c r="CS161" s="34"/>
      <c r="CT161" s="34"/>
      <c r="CU161" s="34"/>
      <c r="CV161" s="34"/>
      <c r="CW161" s="34"/>
      <c r="CX161" s="34"/>
      <c r="CY161" s="34"/>
      <c r="CZ161" s="34"/>
      <c r="DA161" s="34"/>
      <c r="DB161" s="34"/>
      <c r="DC161" s="34"/>
      <c r="DD161" s="34"/>
    </row>
    <row r="162" spans="1:108" s="35" customFormat="1" ht="13.5" customHeight="1">
      <c r="A162" s="30"/>
      <c r="B162" s="25"/>
      <c r="C162" s="25"/>
      <c r="D162" s="139" t="s">
        <v>155</v>
      </c>
      <c r="E162" s="25"/>
      <c r="F162" s="29"/>
      <c r="G162" s="26"/>
      <c r="H162" s="26"/>
      <c r="I162" s="27"/>
      <c r="J162" s="34"/>
      <c r="K162" s="34"/>
      <c r="L162" s="34"/>
      <c r="M162" s="34"/>
      <c r="N162" s="34"/>
      <c r="O162" s="34"/>
      <c r="P162" s="34"/>
      <c r="Q162" s="34"/>
      <c r="R162" s="34"/>
      <c r="S162" s="34"/>
      <c r="T162" s="34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F162" s="34"/>
      <c r="AG162" s="34"/>
      <c r="AH162" s="34"/>
      <c r="AI162" s="34"/>
      <c r="AJ162" s="34"/>
      <c r="AK162" s="34"/>
      <c r="AL162" s="34"/>
      <c r="AM162" s="34"/>
      <c r="AN162" s="34"/>
      <c r="AO162" s="34"/>
      <c r="AP162" s="34"/>
      <c r="AQ162" s="34"/>
      <c r="AR162" s="34"/>
      <c r="AS162" s="34"/>
      <c r="AT162" s="34"/>
      <c r="AU162" s="34"/>
      <c r="AV162" s="34"/>
      <c r="AW162" s="34"/>
      <c r="AX162" s="34"/>
      <c r="AY162" s="34"/>
      <c r="AZ162" s="34"/>
      <c r="BA162" s="34"/>
      <c r="BB162" s="34"/>
      <c r="BC162" s="34"/>
      <c r="BD162" s="34"/>
      <c r="BE162" s="34"/>
      <c r="BF162" s="34"/>
      <c r="BG162" s="34"/>
      <c r="BH162" s="34"/>
      <c r="BI162" s="34"/>
      <c r="BJ162" s="34"/>
      <c r="BK162" s="34"/>
      <c r="BL162" s="34"/>
      <c r="BM162" s="34"/>
      <c r="BN162" s="34"/>
      <c r="BO162" s="34"/>
      <c r="BP162" s="34"/>
      <c r="BQ162" s="34"/>
      <c r="BR162" s="34"/>
      <c r="BS162" s="34"/>
      <c r="BT162" s="34"/>
      <c r="BU162" s="34"/>
      <c r="BV162" s="34"/>
      <c r="BW162" s="34"/>
      <c r="BX162" s="34"/>
      <c r="BY162" s="34"/>
      <c r="BZ162" s="34"/>
      <c r="CA162" s="34"/>
      <c r="CB162" s="34"/>
      <c r="CC162" s="34"/>
      <c r="CD162" s="34"/>
      <c r="CE162" s="34"/>
      <c r="CF162" s="34"/>
      <c r="CG162" s="34"/>
      <c r="CH162" s="34"/>
      <c r="CI162" s="34"/>
      <c r="CJ162" s="34"/>
      <c r="CK162" s="34"/>
      <c r="CL162" s="34"/>
      <c r="CM162" s="34"/>
      <c r="CN162" s="34"/>
      <c r="CO162" s="34"/>
      <c r="CP162" s="34"/>
      <c r="CQ162" s="34"/>
      <c r="CR162" s="34"/>
      <c r="CS162" s="34"/>
      <c r="CT162" s="34"/>
      <c r="CU162" s="34"/>
      <c r="CV162" s="34"/>
      <c r="CW162" s="34"/>
      <c r="CX162" s="34"/>
      <c r="CY162" s="34"/>
      <c r="CZ162" s="34"/>
      <c r="DA162" s="34"/>
      <c r="DB162" s="34"/>
      <c r="DC162" s="34"/>
      <c r="DD162" s="34"/>
    </row>
    <row r="163" spans="1:108" s="35" customFormat="1" ht="13.5" customHeight="1">
      <c r="A163" s="30"/>
      <c r="B163" s="25"/>
      <c r="C163" s="25"/>
      <c r="D163" s="139" t="s">
        <v>156</v>
      </c>
      <c r="E163" s="25"/>
      <c r="F163" s="29"/>
      <c r="G163" s="26"/>
      <c r="H163" s="26"/>
      <c r="I163" s="27"/>
      <c r="J163" s="34"/>
      <c r="K163" s="34"/>
      <c r="L163" s="34"/>
      <c r="M163" s="34"/>
      <c r="N163" s="34"/>
      <c r="O163" s="34"/>
      <c r="P163" s="34"/>
      <c r="Q163" s="34"/>
      <c r="R163" s="34"/>
      <c r="S163" s="34"/>
      <c r="T163" s="34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F163" s="34"/>
      <c r="AG163" s="34"/>
      <c r="AH163" s="34"/>
      <c r="AI163" s="34"/>
      <c r="AJ163" s="34"/>
      <c r="AK163" s="34"/>
      <c r="AL163" s="34"/>
      <c r="AM163" s="34"/>
      <c r="AN163" s="34"/>
      <c r="AO163" s="34"/>
      <c r="AP163" s="34"/>
      <c r="AQ163" s="34"/>
      <c r="AR163" s="34"/>
      <c r="AS163" s="34"/>
      <c r="AT163" s="34"/>
      <c r="AU163" s="34"/>
      <c r="AV163" s="34"/>
      <c r="AW163" s="34"/>
      <c r="AX163" s="34"/>
      <c r="AY163" s="34"/>
      <c r="AZ163" s="34"/>
      <c r="BA163" s="34"/>
      <c r="BB163" s="34"/>
      <c r="BC163" s="34"/>
      <c r="BD163" s="34"/>
      <c r="BE163" s="34"/>
      <c r="BF163" s="34"/>
      <c r="BG163" s="34"/>
      <c r="BH163" s="34"/>
      <c r="BI163" s="34"/>
      <c r="BJ163" s="34"/>
      <c r="BK163" s="34"/>
      <c r="BL163" s="34"/>
      <c r="BM163" s="34"/>
      <c r="BN163" s="34"/>
      <c r="BO163" s="34"/>
      <c r="BP163" s="34"/>
      <c r="BQ163" s="34"/>
      <c r="BR163" s="34"/>
      <c r="BS163" s="34"/>
      <c r="BT163" s="34"/>
      <c r="BU163" s="34"/>
      <c r="BV163" s="34"/>
      <c r="BW163" s="34"/>
      <c r="BX163" s="34"/>
      <c r="BY163" s="34"/>
      <c r="BZ163" s="34"/>
      <c r="CA163" s="34"/>
      <c r="CB163" s="34"/>
      <c r="CC163" s="34"/>
      <c r="CD163" s="34"/>
      <c r="CE163" s="34"/>
      <c r="CF163" s="34"/>
      <c r="CG163" s="34"/>
      <c r="CH163" s="34"/>
      <c r="CI163" s="34"/>
      <c r="CJ163" s="34"/>
      <c r="CK163" s="34"/>
      <c r="CL163" s="34"/>
      <c r="CM163" s="34"/>
      <c r="CN163" s="34"/>
      <c r="CO163" s="34"/>
      <c r="CP163" s="34"/>
      <c r="CQ163" s="34"/>
      <c r="CR163" s="34"/>
      <c r="CS163" s="34"/>
      <c r="CT163" s="34"/>
      <c r="CU163" s="34"/>
      <c r="CV163" s="34"/>
      <c r="CW163" s="34"/>
      <c r="CX163" s="34"/>
      <c r="CY163" s="34"/>
      <c r="CZ163" s="34"/>
      <c r="DA163" s="34"/>
      <c r="DB163" s="34"/>
      <c r="DC163" s="34"/>
      <c r="DD163" s="34"/>
    </row>
    <row r="164" spans="1:108" s="35" customFormat="1" ht="13.5" customHeight="1">
      <c r="A164" s="30"/>
      <c r="B164" s="25"/>
      <c r="C164" s="25"/>
      <c r="D164" s="139" t="s">
        <v>157</v>
      </c>
      <c r="E164" s="25"/>
      <c r="F164" s="29"/>
      <c r="G164" s="26"/>
      <c r="H164" s="26"/>
      <c r="I164" s="27"/>
      <c r="J164" s="34"/>
      <c r="K164" s="34"/>
      <c r="L164" s="34"/>
      <c r="M164" s="34"/>
      <c r="N164" s="34"/>
      <c r="O164" s="34"/>
      <c r="P164" s="34"/>
      <c r="Q164" s="34"/>
      <c r="R164" s="34"/>
      <c r="S164" s="34"/>
      <c r="T164" s="34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F164" s="34"/>
      <c r="AG164" s="34"/>
      <c r="AH164" s="34"/>
      <c r="AI164" s="34"/>
      <c r="AJ164" s="34"/>
      <c r="AK164" s="34"/>
      <c r="AL164" s="34"/>
      <c r="AM164" s="34"/>
      <c r="AN164" s="34"/>
      <c r="AO164" s="34"/>
      <c r="AP164" s="34"/>
      <c r="AQ164" s="34"/>
      <c r="AR164" s="34"/>
      <c r="AS164" s="34"/>
      <c r="AT164" s="34"/>
      <c r="AU164" s="34"/>
      <c r="AV164" s="34"/>
      <c r="AW164" s="34"/>
      <c r="AX164" s="34"/>
      <c r="AY164" s="34"/>
      <c r="AZ164" s="34"/>
      <c r="BA164" s="34"/>
      <c r="BB164" s="34"/>
      <c r="BC164" s="34"/>
      <c r="BD164" s="34"/>
      <c r="BE164" s="34"/>
      <c r="BF164" s="34"/>
      <c r="BG164" s="34"/>
      <c r="BH164" s="34"/>
      <c r="BI164" s="34"/>
      <c r="BJ164" s="34"/>
      <c r="BK164" s="34"/>
      <c r="BL164" s="34"/>
      <c r="BM164" s="34"/>
      <c r="BN164" s="34"/>
      <c r="BO164" s="34"/>
      <c r="BP164" s="34"/>
      <c r="BQ164" s="34"/>
      <c r="BR164" s="34"/>
      <c r="BS164" s="34"/>
      <c r="BT164" s="34"/>
      <c r="BU164" s="34"/>
      <c r="BV164" s="34"/>
      <c r="BW164" s="34"/>
      <c r="BX164" s="34"/>
      <c r="BY164" s="34"/>
      <c r="BZ164" s="34"/>
      <c r="CA164" s="34"/>
      <c r="CB164" s="34"/>
      <c r="CC164" s="34"/>
      <c r="CD164" s="34"/>
      <c r="CE164" s="34"/>
      <c r="CF164" s="34"/>
      <c r="CG164" s="34"/>
      <c r="CH164" s="34"/>
      <c r="CI164" s="34"/>
      <c r="CJ164" s="34"/>
      <c r="CK164" s="34"/>
      <c r="CL164" s="34"/>
      <c r="CM164" s="34"/>
      <c r="CN164" s="34"/>
      <c r="CO164" s="34"/>
      <c r="CP164" s="34"/>
      <c r="CQ164" s="34"/>
      <c r="CR164" s="34"/>
      <c r="CS164" s="34"/>
      <c r="CT164" s="34"/>
      <c r="CU164" s="34"/>
      <c r="CV164" s="34"/>
      <c r="CW164" s="34"/>
      <c r="CX164" s="34"/>
      <c r="CY164" s="34"/>
      <c r="CZ164" s="34"/>
      <c r="DA164" s="34"/>
      <c r="DB164" s="34"/>
      <c r="DC164" s="34"/>
      <c r="DD164" s="34"/>
    </row>
    <row r="165" spans="1:108" s="5" customFormat="1" ht="13.5" customHeight="1">
      <c r="A165" s="41">
        <v>33</v>
      </c>
      <c r="B165" s="42" t="s">
        <v>76</v>
      </c>
      <c r="C165" s="25" t="s">
        <v>158</v>
      </c>
      <c r="D165" s="42" t="s">
        <v>159</v>
      </c>
      <c r="E165" s="42" t="s">
        <v>25</v>
      </c>
      <c r="F165" s="52">
        <v>1</v>
      </c>
      <c r="G165" s="43"/>
      <c r="H165" s="43">
        <f>F165*G165</f>
        <v>0</v>
      </c>
      <c r="I165" s="27" t="s">
        <v>20</v>
      </c>
      <c r="J165" s="56"/>
      <c r="K165" s="47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  <c r="BD165" s="3"/>
      <c r="BE165" s="3"/>
      <c r="BF165" s="3"/>
      <c r="BG165" s="3"/>
      <c r="BH165" s="3"/>
      <c r="BI165" s="3"/>
      <c r="BJ165" s="3"/>
      <c r="BK165" s="3"/>
      <c r="BL165" s="3"/>
      <c r="BM165" s="3"/>
      <c r="BN165" s="3"/>
      <c r="BO165" s="3"/>
      <c r="BP165" s="3"/>
      <c r="BQ165" s="3"/>
      <c r="BR165" s="3"/>
      <c r="BS165" s="3"/>
      <c r="BT165" s="3"/>
      <c r="BU165" s="3"/>
      <c r="BV165" s="3"/>
      <c r="BW165" s="3"/>
      <c r="BX165" s="3"/>
      <c r="BY165" s="3"/>
      <c r="BZ165" s="3"/>
      <c r="CA165" s="3"/>
      <c r="CB165" s="3"/>
      <c r="CC165" s="3"/>
      <c r="CD165" s="3"/>
      <c r="CE165" s="3"/>
      <c r="CF165" s="3"/>
      <c r="CG165" s="3"/>
      <c r="CH165" s="3"/>
      <c r="CI165" s="3"/>
      <c r="CJ165" s="3"/>
      <c r="CK165" s="3"/>
      <c r="CL165" s="3"/>
      <c r="CM165" s="3"/>
      <c r="CN165" s="3"/>
      <c r="CO165" s="3"/>
      <c r="CP165" s="3"/>
      <c r="CQ165" s="3"/>
      <c r="CR165" s="3"/>
      <c r="CS165" s="3"/>
      <c r="CT165" s="3"/>
      <c r="CU165" s="3"/>
      <c r="CV165" s="3"/>
      <c r="CW165" s="3"/>
      <c r="CX165" s="3"/>
      <c r="CY165" s="3"/>
      <c r="CZ165" s="3"/>
      <c r="DA165" s="3"/>
      <c r="DB165" s="3"/>
      <c r="DC165" s="3"/>
      <c r="DD165" s="3"/>
    </row>
    <row r="166" spans="1:108" s="5" customFormat="1" ht="27" customHeight="1">
      <c r="A166" s="41"/>
      <c r="B166" s="42"/>
      <c r="C166" s="42"/>
      <c r="D166" s="48" t="s">
        <v>160</v>
      </c>
      <c r="E166" s="42"/>
      <c r="F166" s="49">
        <v>1</v>
      </c>
      <c r="G166" s="43"/>
      <c r="H166" s="43"/>
      <c r="I166" s="44"/>
      <c r="J166" s="47"/>
      <c r="K166" s="47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  <c r="BD166" s="3"/>
      <c r="BE166" s="3"/>
      <c r="BF166" s="3"/>
      <c r="BG166" s="3"/>
      <c r="BH166" s="3"/>
      <c r="BI166" s="3"/>
      <c r="BJ166" s="3"/>
      <c r="BK166" s="3"/>
      <c r="BL166" s="3"/>
      <c r="BM166" s="3"/>
      <c r="BN166" s="3"/>
      <c r="BO166" s="3"/>
      <c r="BP166" s="3"/>
      <c r="BQ166" s="3"/>
      <c r="BR166" s="3"/>
      <c r="BS166" s="3"/>
      <c r="BT166" s="3"/>
      <c r="BU166" s="3"/>
      <c r="BV166" s="3"/>
      <c r="BW166" s="3"/>
      <c r="BX166" s="3"/>
      <c r="BY166" s="3"/>
      <c r="BZ166" s="3"/>
      <c r="CA166" s="3"/>
      <c r="CB166" s="3"/>
      <c r="CC166" s="3"/>
      <c r="CD166" s="3"/>
      <c r="CE166" s="3"/>
      <c r="CF166" s="3"/>
      <c r="CG166" s="3"/>
      <c r="CH166" s="3"/>
      <c r="CI166" s="3"/>
      <c r="CJ166" s="3"/>
      <c r="CK166" s="3"/>
      <c r="CL166" s="3"/>
      <c r="CM166" s="3"/>
      <c r="CN166" s="3"/>
      <c r="CO166" s="3"/>
      <c r="CP166" s="3"/>
      <c r="CQ166" s="3"/>
      <c r="CR166" s="3"/>
      <c r="CS166" s="3"/>
      <c r="CT166" s="3"/>
      <c r="CU166" s="3"/>
      <c r="CV166" s="3"/>
      <c r="CW166" s="3"/>
      <c r="CX166" s="3"/>
      <c r="CY166" s="3"/>
      <c r="CZ166" s="3"/>
      <c r="DA166" s="3"/>
      <c r="DB166" s="3"/>
      <c r="DC166" s="3"/>
      <c r="DD166" s="3"/>
    </row>
    <row r="167" spans="1:108" s="5" customFormat="1" ht="27" customHeight="1">
      <c r="A167" s="41"/>
      <c r="B167" s="42"/>
      <c r="C167" s="42"/>
      <c r="D167" s="48" t="s">
        <v>161</v>
      </c>
      <c r="E167" s="42"/>
      <c r="F167" s="3"/>
      <c r="G167" s="43"/>
      <c r="H167" s="43"/>
      <c r="I167" s="51"/>
      <c r="J167" s="47"/>
      <c r="K167" s="47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  <c r="BD167" s="3"/>
      <c r="BE167" s="3"/>
      <c r="BF167" s="3"/>
      <c r="BG167" s="3"/>
      <c r="BH167" s="3"/>
      <c r="BI167" s="3"/>
      <c r="BJ167" s="3"/>
      <c r="BK167" s="3"/>
      <c r="BL167" s="3"/>
      <c r="BM167" s="3"/>
      <c r="BN167" s="3"/>
      <c r="BO167" s="3"/>
      <c r="BP167" s="3"/>
      <c r="BQ167" s="3"/>
      <c r="BR167" s="3"/>
      <c r="BS167" s="3"/>
      <c r="BT167" s="3"/>
      <c r="BU167" s="3"/>
      <c r="BV167" s="3"/>
      <c r="BW167" s="3"/>
      <c r="BX167" s="3"/>
      <c r="BY167" s="3"/>
      <c r="BZ167" s="3"/>
      <c r="CA167" s="3"/>
      <c r="CB167" s="3"/>
      <c r="CC167" s="3"/>
      <c r="CD167" s="3"/>
      <c r="CE167" s="3"/>
      <c r="CF167" s="3"/>
      <c r="CG167" s="3"/>
      <c r="CH167" s="3"/>
      <c r="CI167" s="3"/>
      <c r="CJ167" s="3"/>
      <c r="CK167" s="3"/>
      <c r="CL167" s="3"/>
      <c r="CM167" s="3"/>
      <c r="CN167" s="3"/>
      <c r="CO167" s="3"/>
      <c r="CP167" s="3"/>
      <c r="CQ167" s="3"/>
      <c r="CR167" s="3"/>
      <c r="CS167" s="3"/>
      <c r="CT167" s="3"/>
      <c r="CU167" s="3"/>
      <c r="CV167" s="3"/>
      <c r="CW167" s="3"/>
      <c r="CX167" s="3"/>
      <c r="CY167" s="3"/>
      <c r="CZ167" s="3"/>
      <c r="DA167" s="3"/>
      <c r="DB167" s="3"/>
      <c r="DC167" s="3"/>
      <c r="DD167" s="3"/>
    </row>
    <row r="168" spans="1:108" s="5" customFormat="1" ht="67.5" customHeight="1">
      <c r="A168" s="53"/>
      <c r="B168" s="54"/>
      <c r="C168" s="55"/>
      <c r="D168" s="160" t="s">
        <v>168</v>
      </c>
      <c r="E168" s="48"/>
      <c r="F168" s="103"/>
      <c r="G168" s="43"/>
      <c r="H168" s="43"/>
      <c r="I168" s="51"/>
      <c r="J168" s="47"/>
      <c r="K168" s="47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  <c r="BD168" s="3"/>
      <c r="BE168" s="3"/>
      <c r="BF168" s="3"/>
      <c r="BG168" s="3"/>
      <c r="BH168" s="3"/>
      <c r="BI168" s="3"/>
      <c r="BJ168" s="3"/>
      <c r="BK168" s="3"/>
      <c r="BL168" s="3"/>
      <c r="BM168" s="3"/>
      <c r="BN168" s="3"/>
      <c r="BO168" s="3"/>
      <c r="BP168" s="3"/>
      <c r="BQ168" s="3"/>
      <c r="BR168" s="3"/>
      <c r="BS168" s="3"/>
      <c r="BT168" s="3"/>
      <c r="BU168" s="3"/>
      <c r="BV168" s="3"/>
      <c r="BW168" s="3"/>
      <c r="BX168" s="3"/>
      <c r="BY168" s="3"/>
      <c r="BZ168" s="3"/>
      <c r="CA168" s="3"/>
      <c r="CB168" s="3"/>
      <c r="CC168" s="3"/>
      <c r="CD168" s="3"/>
      <c r="CE168" s="3"/>
      <c r="CF168" s="3"/>
      <c r="CG168" s="3"/>
      <c r="CH168" s="3"/>
      <c r="CI168" s="3"/>
      <c r="CJ168" s="3"/>
      <c r="CK168" s="3"/>
      <c r="CL168" s="3"/>
      <c r="CM168" s="3"/>
      <c r="CN168" s="3"/>
      <c r="CO168" s="3"/>
      <c r="CP168" s="3"/>
      <c r="CQ168" s="3"/>
      <c r="CR168" s="3"/>
      <c r="CS168" s="3"/>
      <c r="CT168" s="3"/>
      <c r="CU168" s="3"/>
      <c r="CV168" s="3"/>
      <c r="CW168" s="3"/>
      <c r="CX168" s="3"/>
      <c r="CY168" s="3"/>
      <c r="CZ168" s="3"/>
      <c r="DA168" s="3"/>
      <c r="DB168" s="3"/>
      <c r="DC168" s="3"/>
      <c r="DD168" s="3"/>
    </row>
    <row r="169" spans="1:108" s="33" customFormat="1" ht="13.5" customHeight="1">
      <c r="A169" s="30">
        <v>34</v>
      </c>
      <c r="B169" s="59" t="s">
        <v>76</v>
      </c>
      <c r="C169" s="25">
        <v>998751202</v>
      </c>
      <c r="D169" s="25" t="s">
        <v>77</v>
      </c>
      <c r="E169" s="25" t="s">
        <v>22</v>
      </c>
      <c r="F169" s="31">
        <v>0.55000000000000004</v>
      </c>
      <c r="G169" s="26"/>
      <c r="H169" s="26">
        <f>F169*G169</f>
        <v>0</v>
      </c>
      <c r="I169" s="27" t="s">
        <v>78</v>
      </c>
      <c r="J169" s="32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  <c r="BD169" s="3"/>
      <c r="BE169" s="3"/>
      <c r="BF169" s="3"/>
      <c r="BG169" s="3"/>
      <c r="BH169" s="3"/>
      <c r="BI169" s="3"/>
      <c r="BJ169" s="3"/>
      <c r="BK169" s="3"/>
      <c r="BL169" s="3"/>
      <c r="BM169" s="3"/>
      <c r="BN169" s="3"/>
      <c r="BO169" s="3"/>
      <c r="BP169" s="3"/>
      <c r="BQ169" s="3"/>
      <c r="BR169" s="3"/>
      <c r="BS169" s="3"/>
      <c r="BT169" s="3"/>
      <c r="BU169" s="3"/>
      <c r="BV169" s="3"/>
      <c r="BW169" s="3"/>
      <c r="BX169" s="3"/>
      <c r="BY169" s="3"/>
      <c r="BZ169" s="3"/>
      <c r="CA169" s="3"/>
      <c r="CB169" s="3"/>
      <c r="CC169" s="3"/>
      <c r="CD169" s="3"/>
      <c r="CE169" s="3"/>
      <c r="CF169" s="3"/>
      <c r="CG169" s="3"/>
      <c r="CH169" s="3"/>
      <c r="CI169" s="3"/>
      <c r="CJ169" s="3"/>
      <c r="CK169" s="3"/>
      <c r="CL169" s="3"/>
      <c r="CM169" s="3"/>
      <c r="CN169" s="3"/>
      <c r="CO169" s="3"/>
      <c r="CP169" s="3"/>
      <c r="CQ169" s="3"/>
      <c r="CR169" s="3"/>
      <c r="CS169" s="3"/>
      <c r="CT169" s="3"/>
      <c r="CU169" s="3"/>
      <c r="CV169" s="3"/>
      <c r="CW169" s="3"/>
      <c r="CX169" s="3"/>
      <c r="CY169" s="3"/>
      <c r="CZ169" s="3"/>
      <c r="DA169" s="3"/>
      <c r="DB169" s="3"/>
      <c r="DC169" s="3"/>
      <c r="DD169" s="3"/>
    </row>
    <row r="170" spans="1:108" s="35" customFormat="1" ht="13.5" customHeight="1">
      <c r="A170" s="30">
        <v>35</v>
      </c>
      <c r="B170" s="25" t="s">
        <v>23</v>
      </c>
      <c r="C170" s="25" t="s">
        <v>79</v>
      </c>
      <c r="D170" s="25" t="s">
        <v>80</v>
      </c>
      <c r="E170" s="25" t="s">
        <v>24</v>
      </c>
      <c r="F170" s="31">
        <f>F171</f>
        <v>10</v>
      </c>
      <c r="G170" s="26"/>
      <c r="H170" s="26">
        <f>F170*G170</f>
        <v>0</v>
      </c>
      <c r="I170" s="27" t="s">
        <v>78</v>
      </c>
      <c r="J170" s="34"/>
      <c r="K170" s="34"/>
      <c r="L170" s="34"/>
      <c r="M170" s="34"/>
      <c r="N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F170" s="34"/>
      <c r="AG170" s="34"/>
      <c r="AH170" s="34"/>
      <c r="AI170" s="34"/>
      <c r="AJ170" s="34"/>
      <c r="AK170" s="34"/>
      <c r="AL170" s="34"/>
      <c r="AM170" s="34"/>
      <c r="AN170" s="34"/>
      <c r="AO170" s="34"/>
      <c r="AP170" s="34"/>
      <c r="AQ170" s="34"/>
      <c r="AR170" s="34"/>
      <c r="AS170" s="34"/>
      <c r="AT170" s="34"/>
      <c r="AU170" s="34"/>
      <c r="AV170" s="34"/>
      <c r="AW170" s="34"/>
      <c r="AX170" s="34"/>
      <c r="AY170" s="34"/>
      <c r="AZ170" s="34"/>
      <c r="BA170" s="34"/>
      <c r="BB170" s="34"/>
      <c r="BC170" s="34"/>
      <c r="BD170" s="34"/>
      <c r="BE170" s="34"/>
      <c r="BF170" s="34"/>
      <c r="BG170" s="34"/>
      <c r="BH170" s="34"/>
      <c r="BI170" s="34"/>
      <c r="BJ170" s="34"/>
      <c r="BK170" s="34"/>
      <c r="BL170" s="34"/>
      <c r="BM170" s="34"/>
      <c r="BN170" s="34"/>
      <c r="BO170" s="34"/>
      <c r="BP170" s="34"/>
      <c r="BQ170" s="34"/>
      <c r="BR170" s="34"/>
      <c r="BS170" s="34"/>
      <c r="BT170" s="34"/>
      <c r="BU170" s="34"/>
      <c r="BV170" s="34"/>
      <c r="BW170" s="34"/>
      <c r="BX170" s="34"/>
      <c r="BY170" s="34"/>
      <c r="BZ170" s="34"/>
      <c r="CA170" s="34"/>
      <c r="CB170" s="34"/>
      <c r="CC170" s="34"/>
      <c r="CD170" s="34"/>
      <c r="CE170" s="34"/>
      <c r="CF170" s="34"/>
      <c r="CG170" s="34"/>
      <c r="CH170" s="34"/>
      <c r="CI170" s="34"/>
      <c r="CJ170" s="34"/>
      <c r="CK170" s="34"/>
      <c r="CL170" s="34"/>
      <c r="CM170" s="34"/>
      <c r="CN170" s="34"/>
      <c r="CO170" s="34"/>
      <c r="CP170" s="34"/>
      <c r="CQ170" s="34"/>
      <c r="CR170" s="34"/>
      <c r="CS170" s="34"/>
      <c r="CT170" s="34"/>
      <c r="CU170" s="34"/>
      <c r="CV170" s="34"/>
      <c r="CW170" s="34"/>
      <c r="CX170" s="34"/>
      <c r="CY170" s="34"/>
      <c r="CZ170" s="34"/>
      <c r="DA170" s="34"/>
      <c r="DB170" s="34"/>
      <c r="DC170" s="34"/>
      <c r="DD170" s="34"/>
    </row>
    <row r="171" spans="1:108" s="35" customFormat="1" ht="13.5" customHeight="1">
      <c r="A171" s="30"/>
      <c r="B171" s="25"/>
      <c r="C171" s="25"/>
      <c r="D171" s="36" t="s">
        <v>81</v>
      </c>
      <c r="E171" s="25"/>
      <c r="F171" s="29">
        <v>10</v>
      </c>
      <c r="G171" s="26"/>
      <c r="H171" s="26"/>
      <c r="I171" s="27"/>
      <c r="J171" s="34"/>
      <c r="K171" s="34"/>
      <c r="L171" s="34"/>
      <c r="M171" s="34"/>
      <c r="N171" s="34"/>
      <c r="O171" s="34"/>
      <c r="P171" s="34"/>
      <c r="Q171" s="34"/>
      <c r="R171" s="34"/>
      <c r="S171" s="34"/>
      <c r="T171" s="34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F171" s="34"/>
      <c r="AG171" s="34"/>
      <c r="AH171" s="34"/>
      <c r="AI171" s="34"/>
      <c r="AJ171" s="34"/>
      <c r="AK171" s="34"/>
      <c r="AL171" s="34"/>
      <c r="AM171" s="34"/>
      <c r="AN171" s="34"/>
      <c r="AO171" s="34"/>
      <c r="AP171" s="34"/>
      <c r="AQ171" s="34"/>
      <c r="AR171" s="34"/>
      <c r="AS171" s="34"/>
      <c r="AT171" s="34"/>
      <c r="AU171" s="34"/>
      <c r="AV171" s="34"/>
      <c r="AW171" s="34"/>
      <c r="AX171" s="34"/>
      <c r="AY171" s="34"/>
      <c r="AZ171" s="34"/>
      <c r="BA171" s="34"/>
      <c r="BB171" s="34"/>
      <c r="BC171" s="34"/>
      <c r="BD171" s="34"/>
      <c r="BE171" s="34"/>
      <c r="BF171" s="34"/>
      <c r="BG171" s="34"/>
      <c r="BH171" s="34"/>
      <c r="BI171" s="34"/>
      <c r="BJ171" s="34"/>
      <c r="BK171" s="34"/>
      <c r="BL171" s="34"/>
      <c r="BM171" s="34"/>
      <c r="BN171" s="34"/>
      <c r="BO171" s="34"/>
      <c r="BP171" s="34"/>
      <c r="BQ171" s="34"/>
      <c r="BR171" s="34"/>
      <c r="BS171" s="34"/>
      <c r="BT171" s="34"/>
      <c r="BU171" s="34"/>
      <c r="BV171" s="34"/>
      <c r="BW171" s="34"/>
      <c r="BX171" s="34"/>
      <c r="BY171" s="34"/>
      <c r="BZ171" s="34"/>
      <c r="CA171" s="34"/>
      <c r="CB171" s="34"/>
      <c r="CC171" s="34"/>
      <c r="CD171" s="34"/>
      <c r="CE171" s="34"/>
      <c r="CF171" s="34"/>
      <c r="CG171" s="34"/>
      <c r="CH171" s="34"/>
      <c r="CI171" s="34"/>
      <c r="CJ171" s="34"/>
      <c r="CK171" s="34"/>
      <c r="CL171" s="34"/>
      <c r="CM171" s="34"/>
      <c r="CN171" s="34"/>
      <c r="CO171" s="34"/>
      <c r="CP171" s="34"/>
      <c r="CQ171" s="34"/>
      <c r="CR171" s="34"/>
      <c r="CS171" s="34"/>
      <c r="CT171" s="34"/>
      <c r="CU171" s="34"/>
      <c r="CV171" s="34"/>
      <c r="CW171" s="34"/>
      <c r="CX171" s="34"/>
      <c r="CY171" s="34"/>
      <c r="CZ171" s="34"/>
      <c r="DA171" s="34"/>
      <c r="DB171" s="34"/>
      <c r="DC171" s="34"/>
      <c r="DD171" s="34"/>
    </row>
    <row r="172" spans="1:108" s="35" customFormat="1" ht="27" customHeight="1">
      <c r="A172" s="30"/>
      <c r="B172" s="25"/>
      <c r="C172" s="25"/>
      <c r="D172" s="119" t="s">
        <v>82</v>
      </c>
      <c r="E172" s="25"/>
      <c r="F172" s="31"/>
      <c r="G172" s="26"/>
      <c r="H172" s="26"/>
      <c r="I172" s="27"/>
      <c r="J172" s="34"/>
      <c r="K172" s="34"/>
      <c r="L172" s="34"/>
      <c r="M172" s="34"/>
      <c r="N172" s="34"/>
      <c r="O172" s="34"/>
      <c r="P172" s="34"/>
      <c r="Q172" s="34"/>
      <c r="R172" s="34"/>
      <c r="S172" s="34"/>
      <c r="T172" s="34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F172" s="34"/>
      <c r="AG172" s="34"/>
      <c r="AH172" s="34"/>
      <c r="AI172" s="34"/>
      <c r="AJ172" s="34"/>
      <c r="AK172" s="34"/>
      <c r="AL172" s="34"/>
      <c r="AM172" s="34"/>
      <c r="AN172" s="34"/>
      <c r="AO172" s="34"/>
      <c r="AP172" s="34"/>
      <c r="AQ172" s="34"/>
      <c r="AR172" s="34"/>
      <c r="AS172" s="34"/>
      <c r="AT172" s="34"/>
      <c r="AU172" s="34"/>
      <c r="AV172" s="34"/>
      <c r="AW172" s="34"/>
      <c r="AX172" s="34"/>
      <c r="AY172" s="34"/>
      <c r="AZ172" s="34"/>
      <c r="BA172" s="34"/>
      <c r="BB172" s="34"/>
      <c r="BC172" s="34"/>
      <c r="BD172" s="34"/>
      <c r="BE172" s="34"/>
      <c r="BF172" s="34"/>
      <c r="BG172" s="34"/>
      <c r="BH172" s="34"/>
      <c r="BI172" s="34"/>
      <c r="BJ172" s="34"/>
      <c r="BK172" s="34"/>
      <c r="BL172" s="34"/>
      <c r="BM172" s="34"/>
      <c r="BN172" s="34"/>
      <c r="BO172" s="34"/>
      <c r="BP172" s="34"/>
      <c r="BQ172" s="34"/>
      <c r="BR172" s="34"/>
      <c r="BS172" s="34"/>
      <c r="BT172" s="34"/>
      <c r="BU172" s="34"/>
      <c r="BV172" s="34"/>
      <c r="BW172" s="34"/>
      <c r="BX172" s="34"/>
      <c r="BY172" s="34"/>
      <c r="BZ172" s="34"/>
      <c r="CA172" s="34"/>
      <c r="CB172" s="34"/>
      <c r="CC172" s="34"/>
      <c r="CD172" s="34"/>
      <c r="CE172" s="34"/>
      <c r="CF172" s="34"/>
      <c r="CG172" s="34"/>
      <c r="CH172" s="34"/>
      <c r="CI172" s="34"/>
      <c r="CJ172" s="34"/>
      <c r="CK172" s="34"/>
      <c r="CL172" s="34"/>
      <c r="CM172" s="34"/>
      <c r="CN172" s="34"/>
      <c r="CO172" s="34"/>
      <c r="CP172" s="34"/>
      <c r="CQ172" s="34"/>
      <c r="CR172" s="34"/>
      <c r="CS172" s="34"/>
      <c r="CT172" s="34"/>
      <c r="CU172" s="34"/>
      <c r="CV172" s="34"/>
      <c r="CW172" s="34"/>
      <c r="CX172" s="34"/>
      <c r="CY172" s="34"/>
      <c r="CZ172" s="34"/>
      <c r="DA172" s="34"/>
      <c r="DB172" s="34"/>
      <c r="DC172" s="34"/>
      <c r="DD172" s="34"/>
    </row>
    <row r="173" spans="1:108" s="15" customFormat="1" ht="21" customHeight="1">
      <c r="A173" s="62"/>
      <c r="B173" s="63"/>
      <c r="C173" s="63"/>
      <c r="D173" s="63" t="s">
        <v>27</v>
      </c>
      <c r="E173" s="63"/>
      <c r="F173" s="64"/>
      <c r="G173" s="65"/>
      <c r="H173" s="65">
        <f>H8</f>
        <v>0</v>
      </c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F173" s="14"/>
      <c r="AG173" s="14"/>
      <c r="AH173" s="14"/>
      <c r="AI173" s="14"/>
      <c r="AJ173" s="14"/>
      <c r="AK173" s="14"/>
      <c r="AL173" s="14"/>
      <c r="AM173" s="14"/>
      <c r="AN173" s="14"/>
      <c r="AO173" s="14"/>
      <c r="AP173" s="14"/>
      <c r="AQ173" s="14"/>
      <c r="AR173" s="14"/>
      <c r="AS173" s="14"/>
      <c r="AT173" s="14"/>
      <c r="AU173" s="14"/>
      <c r="AV173" s="14"/>
      <c r="AW173" s="14"/>
      <c r="AX173" s="14"/>
      <c r="AY173" s="14"/>
      <c r="AZ173" s="14"/>
      <c r="BA173" s="14"/>
      <c r="BB173" s="14"/>
      <c r="BC173" s="14"/>
      <c r="BD173" s="14"/>
      <c r="BE173" s="14"/>
      <c r="BF173" s="14"/>
      <c r="BG173" s="14"/>
      <c r="BH173" s="14"/>
      <c r="BI173" s="14"/>
      <c r="BJ173" s="14"/>
      <c r="BK173" s="14"/>
      <c r="BL173" s="14"/>
      <c r="BM173" s="14"/>
      <c r="BN173" s="14"/>
      <c r="BO173" s="14"/>
      <c r="BP173" s="14"/>
      <c r="BQ173" s="14"/>
      <c r="BR173" s="14"/>
      <c r="BS173" s="14"/>
      <c r="BT173" s="14"/>
      <c r="BU173" s="14"/>
      <c r="BV173" s="14"/>
      <c r="BW173" s="14"/>
      <c r="BX173" s="14"/>
      <c r="BY173" s="14"/>
      <c r="BZ173" s="14"/>
      <c r="CA173" s="14"/>
      <c r="CB173" s="14"/>
      <c r="CC173" s="14"/>
      <c r="CD173" s="14"/>
      <c r="CE173" s="14"/>
      <c r="CF173" s="14"/>
      <c r="CG173" s="14"/>
      <c r="CH173" s="14"/>
      <c r="CI173" s="14"/>
      <c r="CJ173" s="14"/>
      <c r="CK173" s="14"/>
      <c r="CL173" s="14"/>
      <c r="CM173" s="14"/>
      <c r="CN173" s="14"/>
      <c r="CO173" s="14"/>
      <c r="CP173" s="14"/>
      <c r="CQ173" s="14"/>
      <c r="CR173" s="14"/>
      <c r="CS173" s="14"/>
      <c r="CT173" s="14"/>
      <c r="CU173" s="14"/>
      <c r="CV173" s="14"/>
      <c r="CW173" s="14"/>
      <c r="CX173" s="14"/>
      <c r="CY173" s="14"/>
      <c r="CZ173" s="14"/>
      <c r="DA173" s="14"/>
      <c r="DB173" s="14"/>
      <c r="DC173" s="14"/>
      <c r="DD173" s="14"/>
    </row>
    <row r="174" spans="1:108" ht="12" customHeight="1">
      <c r="J174" s="71"/>
    </row>
    <row r="175" spans="1:108" s="15" customFormat="1" ht="13.5" customHeight="1">
      <c r="A175" s="170" t="s">
        <v>28</v>
      </c>
      <c r="B175" s="171"/>
      <c r="C175" s="172"/>
      <c r="D175" s="73" t="s">
        <v>169</v>
      </c>
      <c r="E175" s="74"/>
      <c r="F175" s="75"/>
      <c r="G175" s="76"/>
      <c r="H175" s="77">
        <f>H173</f>
        <v>0</v>
      </c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F175" s="14"/>
      <c r="AG175" s="14"/>
      <c r="AH175" s="14"/>
      <c r="AI175" s="14"/>
      <c r="AJ175" s="14"/>
      <c r="AK175" s="14"/>
      <c r="AL175" s="14"/>
      <c r="AM175" s="14"/>
      <c r="AN175" s="14"/>
      <c r="AO175" s="14"/>
      <c r="AP175" s="14"/>
      <c r="AQ175" s="14"/>
      <c r="AR175" s="14"/>
      <c r="AS175" s="14"/>
      <c r="AT175" s="14"/>
      <c r="AU175" s="14"/>
      <c r="AV175" s="14"/>
      <c r="AW175" s="14"/>
      <c r="AX175" s="14"/>
      <c r="AY175" s="14"/>
      <c r="AZ175" s="14"/>
      <c r="BA175" s="14"/>
      <c r="BB175" s="14"/>
      <c r="BC175" s="14"/>
      <c r="BD175" s="14"/>
      <c r="BE175" s="14"/>
      <c r="BF175" s="14"/>
      <c r="BG175" s="14"/>
      <c r="BH175" s="14"/>
      <c r="BI175" s="14"/>
      <c r="BJ175" s="14"/>
      <c r="BK175" s="14"/>
      <c r="BL175" s="14"/>
      <c r="BM175" s="14"/>
      <c r="BN175" s="14"/>
      <c r="BO175" s="14"/>
      <c r="BP175" s="14"/>
      <c r="BQ175" s="14"/>
      <c r="BR175" s="14"/>
      <c r="BS175" s="14"/>
      <c r="BT175" s="14"/>
      <c r="BU175" s="14"/>
      <c r="BV175" s="14"/>
      <c r="BW175" s="14"/>
      <c r="BX175" s="14"/>
      <c r="BY175" s="14"/>
      <c r="BZ175" s="14"/>
      <c r="CA175" s="14"/>
      <c r="CB175" s="14"/>
      <c r="CC175" s="14"/>
      <c r="CD175" s="14"/>
      <c r="CE175" s="14"/>
      <c r="CF175" s="14"/>
      <c r="CG175" s="14"/>
      <c r="CH175" s="14"/>
      <c r="CI175" s="14"/>
      <c r="CJ175" s="14"/>
      <c r="CK175" s="14"/>
      <c r="CL175" s="14"/>
      <c r="CM175" s="14"/>
      <c r="CN175" s="14"/>
      <c r="CO175" s="14"/>
      <c r="CP175" s="14"/>
      <c r="CQ175" s="14"/>
      <c r="CR175" s="14"/>
      <c r="CS175" s="14"/>
      <c r="CT175" s="14"/>
      <c r="CU175" s="14"/>
      <c r="CV175" s="14"/>
      <c r="CW175" s="14"/>
      <c r="CX175" s="14"/>
      <c r="CY175" s="14"/>
      <c r="CZ175" s="14"/>
      <c r="DA175" s="14"/>
      <c r="DB175" s="14"/>
      <c r="DC175" s="14"/>
      <c r="DD175" s="14"/>
    </row>
    <row r="176" spans="1:108" s="15" customFormat="1" ht="13.5" customHeight="1">
      <c r="A176" s="78"/>
      <c r="B176" s="79"/>
      <c r="C176" s="79"/>
      <c r="D176" s="80"/>
      <c r="E176" s="81"/>
      <c r="F176" s="82"/>
      <c r="G176" s="83"/>
      <c r="H176" s="8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F176" s="14"/>
      <c r="AG176" s="14"/>
      <c r="AH176" s="14"/>
      <c r="AI176" s="14"/>
      <c r="AJ176" s="14"/>
      <c r="AK176" s="14"/>
      <c r="AL176" s="14"/>
      <c r="AM176" s="14"/>
      <c r="AN176" s="14"/>
      <c r="AO176" s="14"/>
      <c r="AP176" s="14"/>
      <c r="AQ176" s="14"/>
      <c r="AR176" s="14"/>
      <c r="AS176" s="14"/>
      <c r="AT176" s="14"/>
      <c r="AU176" s="14"/>
      <c r="AV176" s="14"/>
      <c r="AW176" s="14"/>
      <c r="AX176" s="14"/>
      <c r="AY176" s="14"/>
      <c r="AZ176" s="14"/>
      <c r="BA176" s="14"/>
      <c r="BB176" s="14"/>
      <c r="BC176" s="14"/>
      <c r="BD176" s="14"/>
      <c r="BE176" s="14"/>
      <c r="BF176" s="14"/>
      <c r="BG176" s="14"/>
      <c r="BH176" s="14"/>
      <c r="BI176" s="14"/>
      <c r="BJ176" s="14"/>
      <c r="BK176" s="14"/>
      <c r="BL176" s="14"/>
      <c r="BM176" s="14"/>
      <c r="BN176" s="14"/>
      <c r="BO176" s="14"/>
      <c r="BP176" s="14"/>
      <c r="BQ176" s="14"/>
      <c r="BR176" s="14"/>
      <c r="BS176" s="14"/>
      <c r="BT176" s="14"/>
      <c r="BU176" s="14"/>
      <c r="BV176" s="14"/>
      <c r="BW176" s="14"/>
      <c r="BX176" s="14"/>
      <c r="BY176" s="14"/>
      <c r="BZ176" s="14"/>
      <c r="CA176" s="14"/>
      <c r="CB176" s="14"/>
      <c r="CC176" s="14"/>
      <c r="CD176" s="14"/>
      <c r="CE176" s="14"/>
      <c r="CF176" s="14"/>
      <c r="CG176" s="14"/>
      <c r="CH176" s="14"/>
      <c r="CI176" s="14"/>
      <c r="CJ176" s="14"/>
      <c r="CK176" s="14"/>
      <c r="CL176" s="14"/>
      <c r="CM176" s="14"/>
      <c r="CN176" s="14"/>
      <c r="CO176" s="14"/>
      <c r="CP176" s="14"/>
      <c r="CQ176" s="14"/>
      <c r="CR176" s="14"/>
      <c r="CS176" s="14"/>
      <c r="CT176" s="14"/>
      <c r="CU176" s="14"/>
      <c r="CV176" s="14"/>
      <c r="CW176" s="14"/>
      <c r="CX176" s="14"/>
      <c r="CY176" s="14"/>
      <c r="CZ176" s="14"/>
      <c r="DA176" s="14"/>
      <c r="DB176" s="14"/>
      <c r="DC176" s="14"/>
      <c r="DD176" s="14"/>
    </row>
    <row r="177" spans="1:108" s="86" customFormat="1" ht="11.25">
      <c r="A177" s="85" t="s">
        <v>29</v>
      </c>
      <c r="B177" s="85"/>
      <c r="C177" s="85"/>
      <c r="D177" s="85"/>
      <c r="E177" s="85"/>
      <c r="F177" s="85"/>
      <c r="G177" s="85"/>
      <c r="H177" s="85"/>
      <c r="I177" s="85"/>
      <c r="J177" s="85"/>
      <c r="K177" s="85"/>
      <c r="L177" s="85"/>
      <c r="M177" s="85"/>
      <c r="N177" s="85"/>
      <c r="O177" s="85"/>
      <c r="P177" s="85"/>
      <c r="Q177" s="85"/>
      <c r="R177" s="85"/>
      <c r="S177" s="85"/>
      <c r="T177" s="85"/>
      <c r="U177" s="85"/>
      <c r="V177" s="85"/>
      <c r="W177" s="85"/>
      <c r="X177" s="85"/>
      <c r="Y177" s="85"/>
      <c r="Z177" s="85"/>
      <c r="AA177" s="85"/>
      <c r="AB177" s="85"/>
      <c r="AC177" s="85"/>
      <c r="AD177" s="85"/>
      <c r="AE177" s="85"/>
      <c r="AF177" s="85"/>
      <c r="AG177" s="85"/>
      <c r="AH177" s="85"/>
      <c r="AI177" s="85"/>
      <c r="AJ177" s="85"/>
      <c r="AK177" s="85"/>
      <c r="AL177" s="85"/>
      <c r="AM177" s="85"/>
      <c r="AN177" s="85"/>
      <c r="AO177" s="85"/>
      <c r="AP177" s="85"/>
      <c r="AQ177" s="85"/>
      <c r="AR177" s="85"/>
      <c r="AS177" s="85"/>
      <c r="AT177" s="85"/>
      <c r="AU177" s="85"/>
      <c r="AV177" s="85"/>
      <c r="AW177" s="85"/>
      <c r="AX177" s="85"/>
      <c r="AY177" s="85"/>
      <c r="AZ177" s="85"/>
      <c r="BA177" s="85"/>
      <c r="BB177" s="85"/>
      <c r="BC177" s="85"/>
      <c r="BD177" s="85"/>
      <c r="BE177" s="85"/>
      <c r="BF177" s="85"/>
      <c r="BG177" s="85"/>
      <c r="BH177" s="85"/>
      <c r="BI177" s="85"/>
      <c r="BJ177" s="85"/>
      <c r="BK177" s="85"/>
      <c r="BL177" s="85"/>
      <c r="BM177" s="85"/>
      <c r="BN177" s="85"/>
      <c r="BO177" s="85"/>
      <c r="BP177" s="85"/>
      <c r="BQ177" s="85"/>
      <c r="BR177" s="85"/>
      <c r="BS177" s="85"/>
      <c r="BT177" s="85"/>
      <c r="BU177" s="85"/>
      <c r="BV177" s="85"/>
      <c r="BW177" s="85"/>
      <c r="BX177" s="85"/>
      <c r="BY177" s="85"/>
      <c r="BZ177" s="85"/>
      <c r="CA177" s="85"/>
      <c r="CB177" s="85"/>
      <c r="CC177" s="85"/>
      <c r="CD177" s="85"/>
      <c r="CE177" s="85"/>
      <c r="CF177" s="85"/>
      <c r="CG177" s="85"/>
      <c r="CH177" s="85"/>
      <c r="CI177" s="85"/>
      <c r="CJ177" s="85"/>
      <c r="CK177" s="85"/>
      <c r="CL177" s="85"/>
      <c r="CM177" s="85"/>
      <c r="CN177" s="85"/>
      <c r="CO177" s="85"/>
      <c r="CP177" s="85"/>
      <c r="CQ177" s="85"/>
      <c r="CR177" s="85"/>
      <c r="CS177" s="85"/>
      <c r="CT177" s="85"/>
      <c r="CU177" s="85"/>
      <c r="CV177" s="85"/>
      <c r="CW177" s="85"/>
      <c r="CX177" s="85"/>
      <c r="CY177" s="85"/>
      <c r="CZ177" s="85"/>
      <c r="DA177" s="85"/>
      <c r="DB177" s="85"/>
      <c r="DC177" s="85"/>
      <c r="DD177" s="85"/>
    </row>
    <row r="178" spans="1:108" s="86" customFormat="1" ht="23.45" customHeight="1">
      <c r="A178" s="168" t="s">
        <v>30</v>
      </c>
      <c r="B178" s="173"/>
      <c r="C178" s="173"/>
      <c r="D178" s="173"/>
      <c r="E178" s="173"/>
      <c r="F178" s="173"/>
      <c r="G178" s="173"/>
      <c r="H178" s="85"/>
      <c r="I178" s="85"/>
      <c r="J178" s="85"/>
      <c r="K178" s="85"/>
      <c r="L178" s="85"/>
      <c r="M178" s="85"/>
      <c r="N178" s="85"/>
      <c r="O178" s="85"/>
      <c r="P178" s="85"/>
      <c r="Q178" s="85"/>
      <c r="R178" s="85"/>
      <c r="S178" s="85"/>
      <c r="T178" s="85"/>
      <c r="U178" s="85"/>
      <c r="V178" s="85"/>
      <c r="W178" s="85"/>
      <c r="X178" s="85"/>
      <c r="Y178" s="85"/>
      <c r="Z178" s="85"/>
      <c r="AA178" s="85"/>
      <c r="AB178" s="85"/>
      <c r="AC178" s="85"/>
      <c r="AD178" s="85"/>
      <c r="AE178" s="85"/>
      <c r="AF178" s="85"/>
      <c r="AG178" s="85"/>
      <c r="AH178" s="85"/>
      <c r="AI178" s="85"/>
      <c r="AJ178" s="85"/>
      <c r="AK178" s="85"/>
      <c r="AL178" s="85"/>
      <c r="AM178" s="85"/>
      <c r="AN178" s="85"/>
      <c r="AO178" s="85"/>
      <c r="AP178" s="85"/>
      <c r="AQ178" s="85"/>
      <c r="AR178" s="85"/>
      <c r="AS178" s="85"/>
      <c r="AT178" s="85"/>
      <c r="AU178" s="85"/>
      <c r="AV178" s="85"/>
      <c r="AW178" s="85"/>
      <c r="AX178" s="85"/>
      <c r="AY178" s="85"/>
      <c r="AZ178" s="85"/>
      <c r="BA178" s="85"/>
      <c r="BB178" s="85"/>
      <c r="BC178" s="85"/>
      <c r="BD178" s="85"/>
      <c r="BE178" s="85"/>
      <c r="BF178" s="85"/>
      <c r="BG178" s="85"/>
      <c r="BH178" s="85"/>
      <c r="BI178" s="85"/>
      <c r="BJ178" s="85"/>
      <c r="BK178" s="85"/>
      <c r="BL178" s="85"/>
      <c r="BM178" s="85"/>
      <c r="BN178" s="85"/>
      <c r="BO178" s="85"/>
      <c r="BP178" s="85"/>
      <c r="BQ178" s="85"/>
      <c r="BR178" s="85"/>
      <c r="BS178" s="85"/>
      <c r="BT178" s="85"/>
      <c r="BU178" s="85"/>
      <c r="BV178" s="85"/>
      <c r="BW178" s="85"/>
      <c r="BX178" s="85"/>
      <c r="BY178" s="85"/>
      <c r="BZ178" s="85"/>
      <c r="CA178" s="85"/>
      <c r="CB178" s="85"/>
      <c r="CC178" s="85"/>
      <c r="CD178" s="85"/>
      <c r="CE178" s="85"/>
      <c r="CF178" s="85"/>
      <c r="CG178" s="85"/>
      <c r="CH178" s="85"/>
      <c r="CI178" s="85"/>
      <c r="CJ178" s="85"/>
      <c r="CK178" s="85"/>
      <c r="CL178" s="85"/>
      <c r="CM178" s="85"/>
      <c r="CN178" s="85"/>
      <c r="CO178" s="85"/>
      <c r="CP178" s="85"/>
      <c r="CQ178" s="85"/>
      <c r="CR178" s="85"/>
      <c r="CS178" s="85"/>
      <c r="CT178" s="85"/>
      <c r="CU178" s="85"/>
      <c r="CV178" s="85"/>
      <c r="CW178" s="85"/>
      <c r="CX178" s="85"/>
      <c r="CY178" s="85"/>
      <c r="CZ178" s="85"/>
      <c r="DA178" s="85"/>
      <c r="DB178" s="85"/>
      <c r="DC178" s="85"/>
      <c r="DD178" s="85"/>
    </row>
    <row r="179" spans="1:108" s="86" customFormat="1" ht="93.75" customHeight="1">
      <c r="A179" s="168" t="s">
        <v>31</v>
      </c>
      <c r="B179" s="173"/>
      <c r="C179" s="173"/>
      <c r="D179" s="173"/>
      <c r="E179" s="173"/>
      <c r="F179" s="173"/>
      <c r="G179" s="173"/>
      <c r="H179" s="85"/>
      <c r="I179" s="85"/>
      <c r="J179" s="85"/>
      <c r="K179" s="85"/>
      <c r="L179" s="85"/>
      <c r="M179" s="85"/>
      <c r="N179" s="85"/>
      <c r="O179" s="85"/>
      <c r="P179" s="85"/>
      <c r="Q179" s="85"/>
      <c r="R179" s="85"/>
      <c r="S179" s="85"/>
      <c r="T179" s="85"/>
      <c r="U179" s="85"/>
      <c r="V179" s="85"/>
      <c r="W179" s="85"/>
      <c r="X179" s="85"/>
      <c r="Y179" s="85"/>
      <c r="Z179" s="85"/>
      <c r="AA179" s="85"/>
      <c r="AB179" s="85"/>
      <c r="AC179" s="85"/>
      <c r="AD179" s="85"/>
      <c r="AE179" s="85"/>
      <c r="AF179" s="85"/>
      <c r="AG179" s="85"/>
      <c r="AH179" s="85"/>
      <c r="AI179" s="85"/>
      <c r="AJ179" s="85"/>
      <c r="AK179" s="85"/>
      <c r="AL179" s="85"/>
      <c r="AM179" s="85"/>
      <c r="AN179" s="85"/>
      <c r="AO179" s="85"/>
      <c r="AP179" s="85"/>
      <c r="AQ179" s="85"/>
      <c r="AR179" s="85"/>
      <c r="AS179" s="85"/>
      <c r="AT179" s="85"/>
      <c r="AU179" s="85"/>
      <c r="AV179" s="85"/>
      <c r="AW179" s="85"/>
      <c r="AX179" s="85"/>
      <c r="AY179" s="85"/>
      <c r="AZ179" s="85"/>
      <c r="BA179" s="85"/>
      <c r="BB179" s="85"/>
      <c r="BC179" s="85"/>
      <c r="BD179" s="85"/>
      <c r="BE179" s="85"/>
      <c r="BF179" s="85"/>
      <c r="BG179" s="85"/>
      <c r="BH179" s="85"/>
      <c r="BI179" s="85"/>
      <c r="BJ179" s="85"/>
      <c r="BK179" s="85"/>
      <c r="BL179" s="85"/>
      <c r="BM179" s="85"/>
      <c r="BN179" s="85"/>
      <c r="BO179" s="85"/>
      <c r="BP179" s="85"/>
      <c r="BQ179" s="85"/>
      <c r="BR179" s="85"/>
      <c r="BS179" s="85"/>
      <c r="BT179" s="85"/>
      <c r="BU179" s="85"/>
      <c r="BV179" s="85"/>
      <c r="BW179" s="85"/>
      <c r="BX179" s="85"/>
      <c r="BY179" s="85"/>
      <c r="BZ179" s="85"/>
      <c r="CA179" s="85"/>
      <c r="CB179" s="85"/>
      <c r="CC179" s="85"/>
      <c r="CD179" s="85"/>
      <c r="CE179" s="85"/>
      <c r="CF179" s="85"/>
      <c r="CG179" s="85"/>
      <c r="CH179" s="85"/>
      <c r="CI179" s="85"/>
      <c r="CJ179" s="85"/>
      <c r="CK179" s="85"/>
      <c r="CL179" s="85"/>
      <c r="CM179" s="85"/>
      <c r="CN179" s="85"/>
      <c r="CO179" s="85"/>
      <c r="CP179" s="85"/>
      <c r="CQ179" s="85"/>
      <c r="CR179" s="85"/>
      <c r="CS179" s="85"/>
      <c r="CT179" s="85"/>
      <c r="CU179" s="85"/>
      <c r="CV179" s="85"/>
      <c r="CW179" s="85"/>
      <c r="CX179" s="85"/>
      <c r="CY179" s="85"/>
      <c r="CZ179" s="85"/>
      <c r="DA179" s="85"/>
      <c r="DB179" s="85"/>
      <c r="DC179" s="85"/>
      <c r="DD179" s="85"/>
    </row>
    <row r="180" spans="1:108" s="90" customFormat="1" ht="13.5" customHeight="1">
      <c r="A180" s="168" t="s">
        <v>32</v>
      </c>
      <c r="B180" s="169"/>
      <c r="C180" s="169"/>
      <c r="D180" s="169"/>
      <c r="E180" s="169"/>
      <c r="F180" s="169"/>
      <c r="G180" s="169"/>
      <c r="H180" s="87"/>
      <c r="I180" s="88"/>
      <c r="J180" s="89"/>
      <c r="K180" s="89"/>
      <c r="L180" s="89"/>
      <c r="M180" s="89"/>
      <c r="N180" s="89"/>
      <c r="O180" s="89"/>
      <c r="P180" s="89"/>
      <c r="Q180" s="89"/>
      <c r="R180" s="89"/>
      <c r="S180" s="89"/>
      <c r="T180" s="89"/>
      <c r="U180" s="89"/>
      <c r="V180" s="89"/>
      <c r="W180" s="89"/>
      <c r="X180" s="89"/>
      <c r="Y180" s="89"/>
      <c r="Z180" s="89"/>
      <c r="AA180" s="89"/>
      <c r="AB180" s="89"/>
      <c r="AC180" s="89"/>
      <c r="AD180" s="89"/>
      <c r="AE180" s="89"/>
      <c r="AF180" s="89"/>
      <c r="AG180" s="89"/>
      <c r="AH180" s="89"/>
      <c r="AI180" s="89"/>
      <c r="AJ180" s="89"/>
      <c r="AK180" s="89"/>
      <c r="AL180" s="89"/>
      <c r="AM180" s="89"/>
      <c r="AN180" s="89"/>
      <c r="AO180" s="89"/>
      <c r="AP180" s="89"/>
      <c r="AQ180" s="89"/>
      <c r="AR180" s="89"/>
      <c r="AS180" s="89"/>
      <c r="AT180" s="89"/>
      <c r="AU180" s="89"/>
      <c r="AV180" s="89"/>
      <c r="AW180" s="89"/>
      <c r="AX180" s="89"/>
      <c r="AY180" s="89"/>
      <c r="AZ180" s="89"/>
      <c r="BA180" s="89"/>
      <c r="BB180" s="89"/>
      <c r="BC180" s="89"/>
      <c r="BD180" s="89"/>
      <c r="BE180" s="89"/>
      <c r="BF180" s="89"/>
      <c r="BG180" s="89"/>
      <c r="BH180" s="89"/>
      <c r="BI180" s="89"/>
      <c r="BJ180" s="89"/>
      <c r="BK180" s="89"/>
      <c r="BL180" s="89"/>
      <c r="BM180" s="89"/>
      <c r="BN180" s="89"/>
      <c r="BO180" s="89"/>
      <c r="BP180" s="89"/>
      <c r="BQ180" s="89"/>
      <c r="BR180" s="89"/>
      <c r="BS180" s="89"/>
      <c r="BT180" s="89"/>
      <c r="BU180" s="89"/>
      <c r="BV180" s="89"/>
      <c r="BW180" s="89"/>
      <c r="BX180" s="89"/>
      <c r="BY180" s="89"/>
      <c r="BZ180" s="89"/>
      <c r="CA180" s="89"/>
      <c r="CB180" s="89"/>
      <c r="CC180" s="89"/>
      <c r="CD180" s="89"/>
      <c r="CE180" s="89"/>
      <c r="CF180" s="89"/>
      <c r="CG180" s="89"/>
      <c r="CH180" s="89"/>
      <c r="CI180" s="89"/>
      <c r="CJ180" s="89"/>
      <c r="CK180" s="89"/>
      <c r="CL180" s="89"/>
      <c r="CM180" s="89"/>
      <c r="CN180" s="89"/>
      <c r="CO180" s="89"/>
      <c r="CP180" s="89"/>
      <c r="CQ180" s="89"/>
      <c r="CR180" s="89"/>
      <c r="CS180" s="89"/>
      <c r="CT180" s="89"/>
      <c r="CU180" s="89"/>
      <c r="CV180" s="89"/>
      <c r="CW180" s="89"/>
      <c r="CX180" s="89"/>
      <c r="CY180" s="89"/>
      <c r="CZ180" s="89"/>
      <c r="DA180" s="89"/>
      <c r="DB180" s="89"/>
      <c r="DC180" s="89"/>
      <c r="DD180" s="89"/>
    </row>
    <row r="181" spans="1:108" s="90" customFormat="1" ht="13.5" customHeight="1">
      <c r="A181" s="168" t="s">
        <v>33</v>
      </c>
      <c r="B181" s="169"/>
      <c r="C181" s="169"/>
      <c r="D181" s="169"/>
      <c r="E181" s="169"/>
      <c r="F181" s="169"/>
      <c r="G181" s="169"/>
      <c r="H181" s="87"/>
      <c r="I181" s="88"/>
      <c r="J181" s="89"/>
      <c r="K181" s="89"/>
      <c r="L181" s="89"/>
      <c r="M181" s="89"/>
      <c r="N181" s="89"/>
      <c r="O181" s="89"/>
      <c r="P181" s="89"/>
      <c r="Q181" s="89"/>
      <c r="R181" s="89"/>
      <c r="S181" s="89"/>
      <c r="T181" s="89"/>
      <c r="U181" s="89"/>
      <c r="V181" s="89"/>
      <c r="W181" s="89"/>
      <c r="X181" s="89"/>
      <c r="Y181" s="89"/>
      <c r="Z181" s="89"/>
      <c r="AA181" s="89"/>
      <c r="AB181" s="89"/>
      <c r="AC181" s="89"/>
      <c r="AD181" s="89"/>
      <c r="AE181" s="89"/>
      <c r="AF181" s="89"/>
      <c r="AG181" s="89"/>
      <c r="AH181" s="89"/>
      <c r="AI181" s="89"/>
      <c r="AJ181" s="89"/>
      <c r="AK181" s="89"/>
      <c r="AL181" s="89"/>
      <c r="AM181" s="89"/>
      <c r="AN181" s="89"/>
      <c r="AO181" s="89"/>
      <c r="AP181" s="89"/>
      <c r="AQ181" s="89"/>
      <c r="AR181" s="89"/>
      <c r="AS181" s="89"/>
      <c r="AT181" s="89"/>
      <c r="AU181" s="89"/>
      <c r="AV181" s="89"/>
      <c r="AW181" s="89"/>
      <c r="AX181" s="89"/>
      <c r="AY181" s="89"/>
      <c r="AZ181" s="89"/>
      <c r="BA181" s="89"/>
      <c r="BB181" s="89"/>
      <c r="BC181" s="89"/>
      <c r="BD181" s="89"/>
      <c r="BE181" s="89"/>
      <c r="BF181" s="89"/>
      <c r="BG181" s="89"/>
      <c r="BH181" s="89"/>
      <c r="BI181" s="89"/>
      <c r="BJ181" s="89"/>
      <c r="BK181" s="89"/>
      <c r="BL181" s="89"/>
      <c r="BM181" s="89"/>
      <c r="BN181" s="89"/>
      <c r="BO181" s="89"/>
      <c r="BP181" s="89"/>
      <c r="BQ181" s="89"/>
      <c r="BR181" s="89"/>
      <c r="BS181" s="89"/>
      <c r="BT181" s="89"/>
      <c r="BU181" s="89"/>
      <c r="BV181" s="89"/>
      <c r="BW181" s="89"/>
      <c r="BX181" s="89"/>
      <c r="BY181" s="89"/>
      <c r="BZ181" s="89"/>
      <c r="CA181" s="89"/>
      <c r="CB181" s="89"/>
      <c r="CC181" s="89"/>
      <c r="CD181" s="89"/>
      <c r="CE181" s="89"/>
      <c r="CF181" s="89"/>
      <c r="CG181" s="89"/>
      <c r="CH181" s="89"/>
      <c r="CI181" s="89"/>
      <c r="CJ181" s="89"/>
      <c r="CK181" s="89"/>
      <c r="CL181" s="89"/>
      <c r="CM181" s="89"/>
      <c r="CN181" s="89"/>
      <c r="CO181" s="89"/>
      <c r="CP181" s="89"/>
      <c r="CQ181" s="89"/>
      <c r="CR181" s="89"/>
      <c r="CS181" s="89"/>
      <c r="CT181" s="89"/>
      <c r="CU181" s="89"/>
      <c r="CV181" s="89"/>
      <c r="CW181" s="89"/>
      <c r="CX181" s="89"/>
      <c r="CY181" s="89"/>
      <c r="CZ181" s="89"/>
      <c r="DA181" s="89"/>
      <c r="DB181" s="89"/>
      <c r="DC181" s="89"/>
      <c r="DD181" s="89"/>
    </row>
    <row r="182" spans="1:108" s="90" customFormat="1" ht="13.5" customHeight="1">
      <c r="A182" s="91"/>
      <c r="B182" s="92"/>
      <c r="C182" s="92"/>
      <c r="D182" s="92"/>
      <c r="E182" s="92"/>
      <c r="F182" s="92"/>
      <c r="G182" s="92"/>
      <c r="H182" s="87"/>
      <c r="I182" s="88"/>
      <c r="J182" s="89"/>
      <c r="K182" s="89"/>
      <c r="L182" s="89"/>
      <c r="M182" s="89"/>
      <c r="N182" s="89"/>
      <c r="O182" s="89"/>
      <c r="P182" s="89"/>
      <c r="Q182" s="89"/>
      <c r="R182" s="89"/>
      <c r="S182" s="89"/>
      <c r="T182" s="89"/>
      <c r="U182" s="89"/>
      <c r="V182" s="89"/>
      <c r="W182" s="89"/>
      <c r="X182" s="89"/>
      <c r="Y182" s="89"/>
      <c r="Z182" s="89"/>
      <c r="AA182" s="89"/>
      <c r="AB182" s="89"/>
      <c r="AC182" s="89"/>
      <c r="AD182" s="89"/>
      <c r="AE182" s="89"/>
      <c r="AF182" s="89"/>
      <c r="AG182" s="89"/>
      <c r="AH182" s="89"/>
      <c r="AI182" s="89"/>
      <c r="AJ182" s="89"/>
      <c r="AK182" s="89"/>
      <c r="AL182" s="89"/>
      <c r="AM182" s="89"/>
      <c r="AN182" s="89"/>
      <c r="AO182" s="89"/>
      <c r="AP182" s="89"/>
      <c r="AQ182" s="89"/>
      <c r="AR182" s="89"/>
      <c r="AS182" s="89"/>
      <c r="AT182" s="89"/>
      <c r="AU182" s="89"/>
      <c r="AV182" s="89"/>
      <c r="AW182" s="89"/>
      <c r="AX182" s="89"/>
      <c r="AY182" s="89"/>
      <c r="AZ182" s="89"/>
      <c r="BA182" s="89"/>
      <c r="BB182" s="89"/>
      <c r="BC182" s="89"/>
      <c r="BD182" s="89"/>
      <c r="BE182" s="89"/>
      <c r="BF182" s="89"/>
      <c r="BG182" s="89"/>
      <c r="BH182" s="89"/>
      <c r="BI182" s="89"/>
      <c r="BJ182" s="89"/>
      <c r="BK182" s="89"/>
      <c r="BL182" s="89"/>
      <c r="BM182" s="89"/>
      <c r="BN182" s="89"/>
      <c r="BO182" s="89"/>
      <c r="BP182" s="89"/>
      <c r="BQ182" s="89"/>
      <c r="BR182" s="89"/>
      <c r="BS182" s="89"/>
      <c r="BT182" s="89"/>
      <c r="BU182" s="89"/>
      <c r="BV182" s="89"/>
      <c r="BW182" s="89"/>
      <c r="BX182" s="89"/>
      <c r="BY182" s="89"/>
      <c r="BZ182" s="89"/>
      <c r="CA182" s="89"/>
      <c r="CB182" s="89"/>
      <c r="CC182" s="89"/>
      <c r="CD182" s="89"/>
      <c r="CE182" s="89"/>
      <c r="CF182" s="89"/>
      <c r="CG182" s="89"/>
      <c r="CH182" s="89"/>
      <c r="CI182" s="89"/>
      <c r="CJ182" s="89"/>
      <c r="CK182" s="89"/>
      <c r="CL182" s="89"/>
      <c r="CM182" s="89"/>
      <c r="CN182" s="89"/>
      <c r="CO182" s="89"/>
      <c r="CP182" s="89"/>
      <c r="CQ182" s="89"/>
      <c r="CR182" s="89"/>
      <c r="CS182" s="89"/>
      <c r="CT182" s="89"/>
      <c r="CU182" s="89"/>
      <c r="CV182" s="89"/>
      <c r="CW182" s="89"/>
      <c r="CX182" s="89"/>
      <c r="CY182" s="89"/>
      <c r="CZ182" s="89"/>
      <c r="DA182" s="89"/>
      <c r="DB182" s="89"/>
      <c r="DC182" s="89"/>
      <c r="DD182" s="89"/>
    </row>
  </sheetData>
  <mergeCells count="9">
    <mergeCell ref="A3:D3"/>
    <mergeCell ref="A2:I2"/>
    <mergeCell ref="J112:K112"/>
    <mergeCell ref="A181:G181"/>
    <mergeCell ref="J129:K129"/>
    <mergeCell ref="A175:C175"/>
    <mergeCell ref="A178:G178"/>
    <mergeCell ref="A179:G179"/>
    <mergeCell ref="A180:G180"/>
  </mergeCells>
  <pageMargins left="0.7" right="0.7" top="0.78740157499999996" bottom="0.78740157499999996" header="0.3" footer="0.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02-D.1.4.3. VZDUCHOTECHNIKA</vt:lpstr>
      <vt:lpstr>'02-D.1.4.3. VZDUCHOTECHNIKA'!Oblast_tisku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kureckap</dc:creator>
  <cp:lastModifiedBy>kureckap</cp:lastModifiedBy>
  <cp:lastPrinted>2021-01-25T13:03:00Z</cp:lastPrinted>
  <dcterms:created xsi:type="dcterms:W3CDTF">2020-12-15T06:51:00Z</dcterms:created>
  <dcterms:modified xsi:type="dcterms:W3CDTF">2021-01-25T13:03:07Z</dcterms:modified>
</cp:coreProperties>
</file>